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F6" i="1" l="1"/>
  <c r="D73" i="1" l="1"/>
  <c r="E73" i="1"/>
  <c r="F73" i="1"/>
  <c r="G73" i="1"/>
  <c r="H73" i="1"/>
  <c r="I73" i="1"/>
  <c r="C73" i="1"/>
  <c r="D72" i="1"/>
  <c r="E72" i="1"/>
  <c r="F72" i="1"/>
  <c r="G72" i="1"/>
  <c r="H72" i="1"/>
  <c r="I72" i="1"/>
  <c r="C72" i="1"/>
  <c r="D78" i="1"/>
  <c r="C78" i="1"/>
  <c r="V37" i="1"/>
  <c r="R37" i="1"/>
  <c r="T37" i="1"/>
  <c r="F85" i="1"/>
  <c r="E85" i="1"/>
  <c r="D85" i="1"/>
  <c r="C85" i="1"/>
  <c r="F84" i="1"/>
  <c r="E84" i="1"/>
  <c r="D84" i="1"/>
  <c r="C84" i="1"/>
  <c r="I83" i="1"/>
  <c r="H83" i="1"/>
  <c r="G83" i="1"/>
  <c r="I82" i="1"/>
  <c r="I84" i="1" s="1"/>
  <c r="H82" i="1"/>
  <c r="G82" i="1"/>
  <c r="G84" i="1" s="1"/>
  <c r="I81" i="1"/>
  <c r="I85" i="1" s="1"/>
  <c r="H81" i="1"/>
  <c r="H84" i="1" s="1"/>
  <c r="G81" i="1"/>
  <c r="G85" i="1" s="1"/>
  <c r="F79" i="1"/>
  <c r="E79" i="1"/>
  <c r="D79" i="1"/>
  <c r="C79" i="1"/>
  <c r="F78" i="1"/>
  <c r="E78" i="1"/>
  <c r="I77" i="1"/>
  <c r="H77" i="1"/>
  <c r="G77" i="1"/>
  <c r="I76" i="1"/>
  <c r="H76" i="1"/>
  <c r="H78" i="1" s="1"/>
  <c r="G76" i="1"/>
  <c r="I75" i="1"/>
  <c r="I78" i="1" s="1"/>
  <c r="H75" i="1"/>
  <c r="H79" i="1" s="1"/>
  <c r="G75" i="1"/>
  <c r="G78" i="1" s="1"/>
  <c r="I71" i="1"/>
  <c r="H71" i="1"/>
  <c r="G71" i="1"/>
  <c r="I70" i="1"/>
  <c r="H70" i="1"/>
  <c r="G70" i="1"/>
  <c r="I69" i="1"/>
  <c r="H69" i="1"/>
  <c r="G69" i="1"/>
  <c r="V64" i="1"/>
  <c r="T64" i="1"/>
  <c r="R64" i="1"/>
  <c r="F64" i="1"/>
  <c r="V63" i="1"/>
  <c r="T63" i="1"/>
  <c r="R63" i="1"/>
  <c r="F63" i="1"/>
  <c r="V62" i="1"/>
  <c r="T62" i="1"/>
  <c r="R62" i="1"/>
  <c r="F62" i="1"/>
  <c r="V61" i="1"/>
  <c r="T61" i="1"/>
  <c r="R61" i="1"/>
  <c r="F61" i="1"/>
  <c r="V60" i="1"/>
  <c r="T60" i="1"/>
  <c r="R60" i="1"/>
  <c r="F60" i="1"/>
  <c r="V59" i="1"/>
  <c r="T59" i="1"/>
  <c r="R59" i="1"/>
  <c r="F59" i="1"/>
  <c r="V58" i="1"/>
  <c r="T58" i="1"/>
  <c r="R58" i="1"/>
  <c r="F58" i="1"/>
  <c r="V57" i="1"/>
  <c r="T57" i="1"/>
  <c r="R57" i="1"/>
  <c r="F57" i="1"/>
  <c r="V56" i="1"/>
  <c r="T56" i="1"/>
  <c r="R56" i="1"/>
  <c r="F56" i="1"/>
  <c r="V55" i="1"/>
  <c r="T55" i="1"/>
  <c r="R55" i="1"/>
  <c r="F55" i="1"/>
  <c r="V53" i="1"/>
  <c r="T53" i="1"/>
  <c r="R53" i="1"/>
  <c r="F53" i="1"/>
  <c r="V52" i="1"/>
  <c r="T52" i="1"/>
  <c r="R52" i="1"/>
  <c r="F52" i="1"/>
  <c r="V51" i="1"/>
  <c r="T51" i="1"/>
  <c r="R51" i="1"/>
  <c r="F51" i="1"/>
  <c r="V50" i="1"/>
  <c r="T50" i="1"/>
  <c r="R50" i="1"/>
  <c r="F50" i="1"/>
  <c r="V49" i="1"/>
  <c r="T49" i="1"/>
  <c r="R49" i="1"/>
  <c r="F49" i="1"/>
  <c r="V48" i="1"/>
  <c r="T48" i="1"/>
  <c r="R48" i="1"/>
  <c r="F48" i="1"/>
  <c r="V47" i="1"/>
  <c r="T47" i="1"/>
  <c r="R47" i="1"/>
  <c r="F47" i="1"/>
  <c r="V46" i="1"/>
  <c r="T46" i="1"/>
  <c r="R46" i="1"/>
  <c r="F46" i="1"/>
  <c r="V45" i="1"/>
  <c r="T45" i="1"/>
  <c r="R45" i="1"/>
  <c r="F45" i="1"/>
  <c r="V44" i="1"/>
  <c r="T44" i="1"/>
  <c r="R44" i="1"/>
  <c r="F44" i="1"/>
  <c r="V43" i="1"/>
  <c r="T43" i="1"/>
  <c r="R43" i="1"/>
  <c r="F43" i="1"/>
  <c r="V42" i="1"/>
  <c r="T42" i="1"/>
  <c r="R42" i="1"/>
  <c r="F42" i="1"/>
  <c r="V41" i="1"/>
  <c r="T41" i="1"/>
  <c r="R41" i="1"/>
  <c r="F41" i="1"/>
  <c r="V40" i="1"/>
  <c r="T40" i="1"/>
  <c r="R40" i="1"/>
  <c r="F40" i="1"/>
  <c r="V39" i="1"/>
  <c r="T39" i="1"/>
  <c r="R39" i="1"/>
  <c r="F39" i="1"/>
  <c r="V38" i="1"/>
  <c r="T38" i="1"/>
  <c r="R38" i="1"/>
  <c r="F38" i="1"/>
  <c r="F37" i="1"/>
  <c r="F34" i="1"/>
  <c r="F33" i="1"/>
  <c r="F32" i="1"/>
  <c r="F31" i="1"/>
  <c r="F30" i="1"/>
  <c r="F28" i="1"/>
  <c r="F27" i="1"/>
  <c r="F26" i="1"/>
  <c r="F25" i="1"/>
  <c r="F24" i="1"/>
  <c r="F23" i="1"/>
  <c r="F22" i="1"/>
  <c r="F21" i="1"/>
  <c r="F20" i="1"/>
  <c r="F19" i="1"/>
  <c r="F18" i="1"/>
  <c r="F15" i="1"/>
  <c r="F14" i="1"/>
  <c r="F13" i="1"/>
  <c r="F12" i="1"/>
  <c r="F11" i="1"/>
  <c r="F9" i="1"/>
  <c r="F8" i="1"/>
  <c r="F7" i="1"/>
  <c r="I79" i="1" l="1"/>
  <c r="G79" i="1"/>
  <c r="H85" i="1"/>
</calcChain>
</file>

<file path=xl/sharedStrings.xml><?xml version="1.0" encoding="utf-8"?>
<sst xmlns="http://schemas.openxmlformats.org/spreadsheetml/2006/main" count="241" uniqueCount="170">
  <si>
    <t>Sample ID</t>
  </si>
  <si>
    <t>Collection Date</t>
  </si>
  <si>
    <t>AverageTemp</t>
  </si>
  <si>
    <t>Average Humidity</t>
  </si>
  <si>
    <t>Wind Direction</t>
  </si>
  <si>
    <t>Total Hg extracted</t>
  </si>
  <si>
    <t>PBM conc</t>
  </si>
  <si>
    <t>PM10 Conc</t>
  </si>
  <si>
    <t>n</t>
  </si>
  <si>
    <t>d199Hg</t>
  </si>
  <si>
    <t>2SD</t>
  </si>
  <si>
    <t>d200Hg</t>
  </si>
  <si>
    <t>d201Hg</t>
  </si>
  <si>
    <t>d202Hg</t>
  </si>
  <si>
    <t>D199Hg</t>
  </si>
  <si>
    <t>D200Hg</t>
  </si>
  <si>
    <t>D201Hg</t>
  </si>
  <si>
    <t xml:space="preserve">Ni </t>
  </si>
  <si>
    <t>Cu</t>
  </si>
  <si>
    <t>Zn</t>
  </si>
  <si>
    <t>As</t>
  </si>
  <si>
    <t>Pb</t>
  </si>
  <si>
    <r>
      <rPr>
        <b/>
        <vertAlign val="superscript"/>
        <sz val="10"/>
        <color theme="1"/>
        <rFont val="Times New Roman"/>
        <family val="1"/>
      </rPr>
      <t>o</t>
    </r>
    <r>
      <rPr>
        <b/>
        <sz val="10"/>
        <color theme="1"/>
        <rFont val="Times New Roman"/>
        <family val="1"/>
      </rPr>
      <t>C</t>
    </r>
  </si>
  <si>
    <t>%</t>
  </si>
  <si>
    <t xml:space="preserve"> ng</t>
  </si>
  <si>
    <t>ng/m3</t>
  </si>
  <si>
    <t>µg/m3</t>
  </si>
  <si>
    <t>‰</t>
  </si>
  <si>
    <t>Waste-Winter</t>
  </si>
  <si>
    <t>W-1</t>
  </si>
  <si>
    <t>28th Nov-14 to 30th Nov-14</t>
  </si>
  <si>
    <t>NNW</t>
  </si>
  <si>
    <t>W-2</t>
  </si>
  <si>
    <t>1st Dec-14 to 3rd Dec-14</t>
  </si>
  <si>
    <t>NW</t>
  </si>
  <si>
    <t>W-3</t>
  </si>
  <si>
    <t>3rd Dec-14 to 5th Dec-14</t>
  </si>
  <si>
    <t>W-4</t>
  </si>
  <si>
    <t>5th Dec-14 to 7th Dec-14</t>
  </si>
  <si>
    <t>N</t>
  </si>
  <si>
    <t>Waste - Monsoon</t>
  </si>
  <si>
    <t>W-5</t>
  </si>
  <si>
    <t>30th July-15 to  1st Aug-15</t>
  </si>
  <si>
    <t>SW</t>
  </si>
  <si>
    <t>W-6</t>
  </si>
  <si>
    <t>2nd Aug-15 to 4th Aug-15</t>
  </si>
  <si>
    <t>&lt;DL</t>
  </si>
  <si>
    <t>W-7</t>
  </si>
  <si>
    <t>4th Aug-15 to 6th Aug-15</t>
  </si>
  <si>
    <t>SE</t>
  </si>
  <si>
    <t>W-8</t>
  </si>
  <si>
    <t>6th Aug-15 to 8th Aug-15</t>
  </si>
  <si>
    <t>SSW</t>
  </si>
  <si>
    <t>W-9</t>
  </si>
  <si>
    <t>8th Aug-15 to 10th Aug-15</t>
  </si>
  <si>
    <t>S</t>
  </si>
  <si>
    <t>Industry-Winter</t>
  </si>
  <si>
    <t>In-1</t>
  </si>
  <si>
    <t>14th Dec-13 to 15th Dec-13</t>
  </si>
  <si>
    <t>In-2</t>
  </si>
  <si>
    <t>16th Dec-13 to 17th Dec-13</t>
  </si>
  <si>
    <t>NNE</t>
  </si>
  <si>
    <t>In-3</t>
  </si>
  <si>
    <t>19th Dec-13 to 20th Dec-13</t>
  </si>
  <si>
    <t>NNE to SE</t>
  </si>
  <si>
    <t>In-4</t>
  </si>
  <si>
    <t>20th Dec-13 to 22nd Dec-13</t>
  </si>
  <si>
    <t>In-5</t>
  </si>
  <si>
    <t>7th Dec-14 to 8th Dec-14</t>
  </si>
  <si>
    <t>In-6</t>
  </si>
  <si>
    <t>8th Dec-14 to 10th Dec-14</t>
  </si>
  <si>
    <t>In-7</t>
  </si>
  <si>
    <t>11th Dec-14 to 12th Dec-14</t>
  </si>
  <si>
    <t>In-8</t>
  </si>
  <si>
    <t>13th Dec-14 to 14th Dec-14</t>
  </si>
  <si>
    <t>In-9</t>
  </si>
  <si>
    <t>16th Dec-14 to 17th Dec-14</t>
  </si>
  <si>
    <t>In-10</t>
  </si>
  <si>
    <t>18th Dec-14 to 19th Dec-14</t>
  </si>
  <si>
    <t>In-11</t>
  </si>
  <si>
    <t>19th Dec-14 to 20th Dec-14</t>
  </si>
  <si>
    <t>Industry-Monsoon</t>
  </si>
  <si>
    <t>In-12</t>
  </si>
  <si>
    <t>8th July-14 to 10th July-14</t>
  </si>
  <si>
    <t>S to SE</t>
  </si>
  <si>
    <t>In-14</t>
  </si>
  <si>
    <t>11th July-14 to 13th July-14</t>
  </si>
  <si>
    <t>E</t>
  </si>
  <si>
    <t>In-15</t>
  </si>
  <si>
    <t>26th July-14 to 28th July-14</t>
  </si>
  <si>
    <t>In-16</t>
  </si>
  <si>
    <t>29th July-14 to 31st July-14</t>
  </si>
  <si>
    <t>E to SE</t>
  </si>
  <si>
    <t>In-17</t>
  </si>
  <si>
    <t>2nd Aug-14 to 4th Aug-14</t>
  </si>
  <si>
    <t>Traffic-Winter</t>
  </si>
  <si>
    <t>TJ-1</t>
  </si>
  <si>
    <t>23rd Dec-13 to 24th Dec-13</t>
  </si>
  <si>
    <t>TJ-2</t>
  </si>
  <si>
    <t>26th Dec-13 to 28th Dec-13</t>
  </si>
  <si>
    <t>TJ-3</t>
  </si>
  <si>
    <t>27th Dec-13 to 28th Dec-13</t>
  </si>
  <si>
    <t>TJ-4</t>
  </si>
  <si>
    <t>28th Dec-13 to 29th Dec-13</t>
  </si>
  <si>
    <t>W to NNE</t>
  </si>
  <si>
    <t>TJ-5</t>
  </si>
  <si>
    <t>30th Dec-13 to 31st Dec-13</t>
  </si>
  <si>
    <t>TJ-6</t>
  </si>
  <si>
    <t>4th Jan-14 to 5th Jan-14</t>
  </si>
  <si>
    <t>TJ-7</t>
  </si>
  <si>
    <t>5th Jan-14 to 6th Jan-14</t>
  </si>
  <si>
    <t>TJ-8</t>
  </si>
  <si>
    <t>7th Jan-14 to 8th Jan-14</t>
  </si>
  <si>
    <t>TJ-9</t>
  </si>
  <si>
    <t>9th Jan-14 to 10th Jan-14</t>
  </si>
  <si>
    <t>TJ-10</t>
  </si>
  <si>
    <t>20th Jan-15 to 21st Jan-14</t>
  </si>
  <si>
    <t>TJ-11</t>
  </si>
  <si>
    <t>23rd Jan-15 to 24th Jan-14</t>
  </si>
  <si>
    <t>TJ-12</t>
  </si>
  <si>
    <t>29th Dec-14 to 30th Dec-14</t>
  </si>
  <si>
    <t>TJ-13</t>
  </si>
  <si>
    <t>7th Jan-15 to 8th Jan-15</t>
  </si>
  <si>
    <t>TJ-14</t>
  </si>
  <si>
    <t>10th Jan-15 to 11th Jan-15</t>
  </si>
  <si>
    <t>17..5</t>
  </si>
  <si>
    <t>TJ-15</t>
  </si>
  <si>
    <t>14th Jan-2015 to 15th Jan-15</t>
  </si>
  <si>
    <t>TJ-16</t>
  </si>
  <si>
    <t>17th Jan-15 to 18th Jan-15</t>
  </si>
  <si>
    <t>TJ-17</t>
  </si>
  <si>
    <t>19th Jan-15 to 20th Jan-15</t>
  </si>
  <si>
    <t>Traffic-Monsoon</t>
  </si>
  <si>
    <t>TJ-18</t>
  </si>
  <si>
    <t>3rd July-14 to 4th July-14</t>
  </si>
  <si>
    <t>SSE to SSW</t>
  </si>
  <si>
    <t>TJ-19</t>
  </si>
  <si>
    <t>6th July-14 to 7th July-14</t>
  </si>
  <si>
    <t>TJ-20</t>
  </si>
  <si>
    <t>14th July-14 to 15th July-14</t>
  </si>
  <si>
    <t>TJ-21</t>
  </si>
  <si>
    <t>16th July-14 to 17th July-14</t>
  </si>
  <si>
    <t>SSE</t>
  </si>
  <si>
    <t>TJ-22</t>
  </si>
  <si>
    <t>18th July-14 to 19th July-14</t>
  </si>
  <si>
    <t>TJ-23</t>
  </si>
  <si>
    <t>20th July-14 to 21st July-14</t>
  </si>
  <si>
    <t>NE to SE</t>
  </si>
  <si>
    <t>TJ-24</t>
  </si>
  <si>
    <t>22nd July-14 to 23rd July-14</t>
  </si>
  <si>
    <t>TJ-25</t>
  </si>
  <si>
    <t>27th June-15 to 28th June-15</t>
  </si>
  <si>
    <t>TJ-26</t>
  </si>
  <si>
    <t>29th June-15 to 30th June-15</t>
  </si>
  <si>
    <t>TJ-27</t>
  </si>
  <si>
    <t>1st July-15 to 2nd July-15</t>
  </si>
  <si>
    <t>Triplicate Analysis</t>
  </si>
  <si>
    <t>TJ-1A</t>
  </si>
  <si>
    <t>TJ-1B</t>
  </si>
  <si>
    <t>TJ-1C</t>
  </si>
  <si>
    <t>TJ-1 Average</t>
  </si>
  <si>
    <t>In - 1A</t>
  </si>
  <si>
    <t>In - 1B</t>
  </si>
  <si>
    <t>In - 1C</t>
  </si>
  <si>
    <t>In-1 Average</t>
  </si>
  <si>
    <t>In - 2A</t>
  </si>
  <si>
    <t>In - 2B</t>
  </si>
  <si>
    <t>In - 2C</t>
  </si>
  <si>
    <t>In-2 Average</t>
  </si>
  <si>
    <t>Table S2 - PBM sampling details along with the isotope ratios and trace metal concentrations.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</si>
</sst>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(* #,##0.00_);_(* \(#,##0.00\);_(* &quot;-&quot;??_);_(@_)"/>
    <numFmt numFmtId="164" formatCode="_(* #,##0.000_);_(* \(#,##0.000\);_(* &quot;-&quot;??_);_(@_)"/>
    <numFmt numFmtId="165" formatCode="[$-F400]h:mm:ss\ AM/PM"/>
    <numFmt numFmtId="166" formatCode="_(* #,##0.0_);_(* \(#,##0.0\);_(* &quot;-&quot;??_);_(@_)"/>
    <numFmt numFmtId="167" formatCode="0.0"/>
    <numFmt numFmtId="168" formatCode="_(* #,##0_);_(* \(#,##0\);_(* &quot;-&quot;??_);_(@_)"/>
    <numFmt numFmtId="169" formatCode="0.000"/>
    <numFmt numFmtId="170" formatCode="0.00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theme="1"/>
      <name val="Times New Roman"/>
      <family val="1"/>
    </font>
    <font>
      <b/>
      <sz val="10"/>
      <name val="Times New Roman"/>
      <family val="1"/>
    </font>
    <font>
      <b/>
      <vertAlign val="superscript"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name val="Times New Roman"/>
      <family val="1"/>
    </font>
    <font>
      <i/>
      <sz val="11"/>
      <color theme="1"/>
      <name val="Calibri"/>
      <family val="2"/>
      <scheme val="minor"/>
    </font>
    <font>
      <sz val="10"/>
      <color rgb="FFFF0000"/>
      <name val="Times New Roman"/>
      <family val="1"/>
    </font>
    <font>
      <sz val="1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color rgb="FFFF0000"/>
      <name val="Times New Roman"/>
      <family val="1"/>
    </font>
    <font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7">
    <xf numFmtId="0" fontId="0" fillId="0" borderId="0" xfId="0"/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center" wrapText="1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164" fontId="0" fillId="0" borderId="0" xfId="1" applyNumberFormat="1" applyFont="1" applyAlignment="1">
      <alignment horizontal="left" vertical="top"/>
    </xf>
    <xf numFmtId="2" fontId="0" fillId="0" borderId="0" xfId="0" applyNumberFormat="1" applyAlignment="1">
      <alignment horizontal="center"/>
    </xf>
    <xf numFmtId="0" fontId="6" fillId="0" borderId="7" xfId="0" applyFont="1" applyBorder="1" applyAlignment="1">
      <alignment horizontal="center"/>
    </xf>
    <xf numFmtId="165" fontId="6" fillId="0" borderId="0" xfId="0" applyNumberFormat="1" applyFont="1" applyBorder="1" applyAlignment="1">
      <alignment horizontal="center"/>
    </xf>
    <xf numFmtId="166" fontId="6" fillId="0" borderId="0" xfId="0" applyNumberFormat="1" applyFont="1" applyBorder="1" applyAlignment="1"/>
    <xf numFmtId="164" fontId="6" fillId="0" borderId="0" xfId="1" applyNumberFormat="1" applyFont="1" applyBorder="1" applyAlignment="1">
      <alignment horizontal="center" vertical="top"/>
    </xf>
    <xf numFmtId="2" fontId="6" fillId="0" borderId="0" xfId="0" applyNumberFormat="1" applyFont="1" applyBorder="1" applyAlignment="1">
      <alignment horizontal="center"/>
    </xf>
    <xf numFmtId="1" fontId="6" fillId="0" borderId="0" xfId="0" applyNumberFormat="1" applyFont="1" applyFill="1" applyBorder="1" applyAlignment="1">
      <alignment horizontal="center" vertical="center"/>
    </xf>
    <xf numFmtId="167" fontId="6" fillId="0" borderId="0" xfId="0" applyNumberFormat="1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" fontId="6" fillId="0" borderId="8" xfId="0" applyNumberFormat="1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/>
    </xf>
    <xf numFmtId="168" fontId="3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168" fontId="3" fillId="0" borderId="8" xfId="0" applyNumberFormat="1" applyFont="1" applyFill="1" applyBorder="1" applyAlignment="1">
      <alignment horizontal="center"/>
    </xf>
    <xf numFmtId="1" fontId="6" fillId="0" borderId="0" xfId="0" applyNumberFormat="1" applyFont="1" applyFill="1" applyBorder="1" applyAlignment="1">
      <alignment horizontal="center"/>
    </xf>
    <xf numFmtId="1" fontId="7" fillId="0" borderId="0" xfId="0" applyNumberFormat="1" applyFont="1" applyFill="1" applyBorder="1" applyAlignment="1">
      <alignment horizontal="center" vertical="center"/>
    </xf>
    <xf numFmtId="167" fontId="6" fillId="0" borderId="0" xfId="0" applyNumberFormat="1" applyFont="1" applyFill="1" applyBorder="1" applyAlignment="1">
      <alignment horizontal="center"/>
    </xf>
    <xf numFmtId="1" fontId="6" fillId="0" borderId="8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0" xfId="0" applyBorder="1"/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164" fontId="6" fillId="0" borderId="10" xfId="1" applyNumberFormat="1" applyFont="1" applyBorder="1" applyAlignment="1">
      <alignment horizontal="center" vertical="top"/>
    </xf>
    <xf numFmtId="2" fontId="6" fillId="0" borderId="10" xfId="0" applyNumberFormat="1" applyFont="1" applyBorder="1" applyAlignment="1">
      <alignment horizontal="center"/>
    </xf>
    <xf numFmtId="1" fontId="6" fillId="0" borderId="10" xfId="0" applyNumberFormat="1" applyFont="1" applyFill="1" applyBorder="1" applyAlignment="1">
      <alignment horizontal="center"/>
    </xf>
    <xf numFmtId="1" fontId="7" fillId="0" borderId="10" xfId="0" applyNumberFormat="1" applyFont="1" applyFill="1" applyBorder="1" applyAlignment="1">
      <alignment horizontal="center" vertical="center"/>
    </xf>
    <xf numFmtId="167" fontId="6" fillId="0" borderId="10" xfId="0" applyNumberFormat="1" applyFont="1" applyFill="1" applyBorder="1" applyAlignment="1">
      <alignment horizontal="center" vertical="center"/>
    </xf>
    <xf numFmtId="1" fontId="6" fillId="0" borderId="11" xfId="0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/>
    </xf>
    <xf numFmtId="164" fontId="6" fillId="2" borderId="0" xfId="1" applyNumberFormat="1" applyFont="1" applyFill="1" applyBorder="1" applyAlignment="1">
      <alignment horizontal="center" vertical="top"/>
    </xf>
    <xf numFmtId="2" fontId="6" fillId="2" borderId="0" xfId="0" applyNumberFormat="1" applyFont="1" applyFill="1" applyBorder="1" applyAlignment="1">
      <alignment horizontal="center"/>
    </xf>
    <xf numFmtId="1" fontId="6" fillId="2" borderId="0" xfId="0" applyNumberFormat="1" applyFont="1" applyFill="1" applyBorder="1" applyAlignment="1">
      <alignment horizontal="center"/>
    </xf>
    <xf numFmtId="1" fontId="7" fillId="2" borderId="0" xfId="0" applyNumberFormat="1" applyFont="1" applyFill="1" applyBorder="1" applyAlignment="1">
      <alignment horizontal="center" vertical="center"/>
    </xf>
    <xf numFmtId="167" fontId="6" fillId="2" borderId="0" xfId="0" applyNumberFormat="1" applyFont="1" applyFill="1" applyBorder="1" applyAlignment="1">
      <alignment horizontal="center" vertical="center"/>
    </xf>
    <xf numFmtId="1" fontId="6" fillId="2" borderId="0" xfId="0" applyNumberFormat="1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2" fontId="6" fillId="0" borderId="13" xfId="0" applyNumberFormat="1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164" fontId="6" fillId="0" borderId="0" xfId="0" applyNumberFormat="1" applyFont="1" applyFill="1" applyBorder="1" applyAlignment="1">
      <alignment horizontal="center"/>
    </xf>
    <xf numFmtId="2" fontId="6" fillId="0" borderId="0" xfId="0" applyNumberFormat="1" applyFont="1" applyFill="1" applyAlignment="1">
      <alignment horizontal="center"/>
    </xf>
    <xf numFmtId="2" fontId="7" fillId="0" borderId="0" xfId="0" applyNumberFormat="1" applyFont="1" applyFill="1" applyBorder="1" applyAlignment="1">
      <alignment horizontal="center" vertical="center"/>
    </xf>
    <xf numFmtId="167" fontId="7" fillId="0" borderId="0" xfId="0" applyNumberFormat="1" applyFont="1" applyFill="1" applyBorder="1" applyAlignment="1">
      <alignment horizontal="center" vertical="center"/>
    </xf>
    <xf numFmtId="1" fontId="7" fillId="0" borderId="8" xfId="0" applyNumberFormat="1" applyFont="1" applyFill="1" applyBorder="1" applyAlignment="1">
      <alignment horizontal="center" vertical="center"/>
    </xf>
    <xf numFmtId="164" fontId="0" fillId="0" borderId="0" xfId="0" applyNumberFormat="1" applyFill="1"/>
    <xf numFmtId="2" fontId="0" fillId="0" borderId="0" xfId="0" applyNumberFormat="1" applyFill="1"/>
    <xf numFmtId="2" fontId="0" fillId="0" borderId="0" xfId="0" applyNumberFormat="1" applyFill="1" applyBorder="1"/>
    <xf numFmtId="0" fontId="0" fillId="0" borderId="0" xfId="0" applyFill="1" applyBorder="1" applyAlignment="1"/>
    <xf numFmtId="0" fontId="6" fillId="0" borderId="7" xfId="0" applyFont="1" applyFill="1" applyBorder="1" applyAlignment="1">
      <alignment horizontal="center"/>
    </xf>
    <xf numFmtId="164" fontId="0" fillId="0" borderId="0" xfId="0" applyNumberFormat="1" applyFill="1" applyAlignment="1">
      <alignment horizontal="center"/>
    </xf>
    <xf numFmtId="0" fontId="0" fillId="0" borderId="0" xfId="0" applyFill="1" applyBorder="1"/>
    <xf numFmtId="0" fontId="0" fillId="0" borderId="0" xfId="0" applyFill="1"/>
    <xf numFmtId="2" fontId="0" fillId="0" borderId="0" xfId="0" applyNumberForma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2" fontId="6" fillId="0" borderId="0" xfId="0" applyNumberFormat="1" applyFont="1" applyAlignment="1">
      <alignment horizontal="center"/>
    </xf>
    <xf numFmtId="2" fontId="0" fillId="0" borderId="0" xfId="0" applyNumberFormat="1" applyFill="1" applyAlignment="1">
      <alignment horizontal="center"/>
    </xf>
    <xf numFmtId="164" fontId="6" fillId="0" borderId="10" xfId="0" applyNumberFormat="1" applyFont="1" applyFill="1" applyBorder="1" applyAlignment="1">
      <alignment horizontal="center"/>
    </xf>
    <xf numFmtId="167" fontId="7" fillId="0" borderId="10" xfId="0" applyNumberFormat="1" applyFont="1" applyFill="1" applyBorder="1" applyAlignment="1">
      <alignment horizontal="center" vertical="center"/>
    </xf>
    <xf numFmtId="164" fontId="6" fillId="2" borderId="0" xfId="0" applyNumberFormat="1" applyFont="1" applyFill="1" applyBorder="1" applyAlignment="1">
      <alignment horizontal="center"/>
    </xf>
    <xf numFmtId="167" fontId="7" fillId="2" borderId="0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wrapText="1"/>
    </xf>
    <xf numFmtId="164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2" fontId="6" fillId="0" borderId="0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Alignment="1">
      <alignment horizontal="center"/>
    </xf>
    <xf numFmtId="164" fontId="0" fillId="0" borderId="0" xfId="0" applyNumberFormat="1" applyAlignment="1">
      <alignment horizontal="center" vertical="center"/>
    </xf>
    <xf numFmtId="2" fontId="0" fillId="0" borderId="0" xfId="0" applyNumberFormat="1" applyBorder="1" applyAlignment="1">
      <alignment vertical="center"/>
    </xf>
    <xf numFmtId="164" fontId="0" fillId="0" borderId="0" xfId="0" applyNumberFormat="1" applyAlignment="1">
      <alignment horizontal="center"/>
    </xf>
    <xf numFmtId="2" fontId="2" fillId="0" borderId="0" xfId="0" applyNumberFormat="1" applyFont="1" applyFill="1" applyBorder="1" applyAlignment="1">
      <alignment vertical="center"/>
    </xf>
    <xf numFmtId="164" fontId="0" fillId="0" borderId="0" xfId="0" applyNumberFormat="1" applyFill="1" applyAlignment="1">
      <alignment horizontal="center" vertical="center"/>
    </xf>
    <xf numFmtId="2" fontId="7" fillId="0" borderId="0" xfId="0" applyNumberFormat="1" applyFont="1" applyAlignment="1">
      <alignment horizontal="center" vertical="center"/>
    </xf>
    <xf numFmtId="2" fontId="7" fillId="0" borderId="0" xfId="0" applyNumberFormat="1" applyFont="1" applyAlignment="1">
      <alignment horizontal="center"/>
    </xf>
    <xf numFmtId="2" fontId="0" fillId="0" borderId="0" xfId="0" applyNumberFormat="1" applyFill="1" applyBorder="1" applyAlignment="1">
      <alignment vertical="center"/>
    </xf>
    <xf numFmtId="2" fontId="6" fillId="0" borderId="0" xfId="0" applyNumberFormat="1" applyFont="1" applyFill="1" applyAlignment="1">
      <alignment horizontal="center" vertical="center"/>
    </xf>
    <xf numFmtId="164" fontId="0" fillId="0" borderId="0" xfId="0" applyNumberFormat="1" applyFont="1" applyFill="1" applyAlignment="1">
      <alignment horizontal="center"/>
    </xf>
    <xf numFmtId="2" fontId="9" fillId="0" borderId="0" xfId="0" applyNumberFormat="1" applyFont="1" applyFill="1" applyAlignment="1">
      <alignment horizontal="center"/>
    </xf>
    <xf numFmtId="2" fontId="2" fillId="0" borderId="0" xfId="0" applyNumberFormat="1" applyFont="1" applyFill="1" applyAlignment="1">
      <alignment horizontal="right"/>
    </xf>
    <xf numFmtId="2" fontId="2" fillId="0" borderId="0" xfId="0" applyNumberFormat="1" applyFont="1" applyFill="1" applyAlignment="1">
      <alignment horizontal="center"/>
    </xf>
    <xf numFmtId="2" fontId="6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2" fontId="7" fillId="0" borderId="10" xfId="0" applyNumberFormat="1" applyFont="1" applyFill="1" applyBorder="1" applyAlignment="1">
      <alignment horizontal="center"/>
    </xf>
    <xf numFmtId="1" fontId="6" fillId="0" borderId="11" xfId="0" applyNumberFormat="1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2" fontId="11" fillId="0" borderId="0" xfId="0" applyNumberFormat="1" applyFont="1" applyFill="1" applyAlignment="1">
      <alignment horizontal="right"/>
    </xf>
    <xf numFmtId="2" fontId="11" fillId="0" borderId="0" xfId="0" applyNumberFormat="1" applyFont="1" applyFill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169" fontId="6" fillId="0" borderId="0" xfId="0" applyNumberFormat="1" applyFont="1" applyBorder="1" applyAlignment="1">
      <alignment horizontal="center"/>
    </xf>
    <xf numFmtId="2" fontId="3" fillId="0" borderId="12" xfId="0" applyNumberFormat="1" applyFont="1" applyFill="1" applyBorder="1" applyAlignment="1">
      <alignment horizontal="center"/>
    </xf>
    <xf numFmtId="2" fontId="3" fillId="0" borderId="13" xfId="0" applyNumberFormat="1" applyFont="1" applyFill="1" applyBorder="1" applyAlignment="1">
      <alignment horizontal="center"/>
    </xf>
    <xf numFmtId="2" fontId="3" fillId="0" borderId="14" xfId="0" applyNumberFormat="1" applyFont="1" applyFill="1" applyBorder="1" applyAlignment="1">
      <alignment horizontal="center"/>
    </xf>
    <xf numFmtId="2" fontId="3" fillId="0" borderId="9" xfId="0" applyNumberFormat="1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2" fontId="3" fillId="0" borderId="11" xfId="0" applyNumberFormat="1" applyFont="1" applyFill="1" applyBorder="1" applyAlignment="1">
      <alignment horizontal="center"/>
    </xf>
    <xf numFmtId="2" fontId="10" fillId="0" borderId="0" xfId="0" applyNumberFormat="1" applyFont="1" applyFill="1" applyAlignment="1">
      <alignment horizontal="center"/>
    </xf>
    <xf numFmtId="0" fontId="12" fillId="0" borderId="0" xfId="0" applyFont="1" applyAlignment="1">
      <alignment horizontal="center"/>
    </xf>
    <xf numFmtId="2" fontId="12" fillId="0" borderId="0" xfId="0" applyNumberFormat="1" applyFont="1" applyFill="1" applyAlignment="1">
      <alignment horizontal="center"/>
    </xf>
    <xf numFmtId="2" fontId="13" fillId="0" borderId="0" xfId="0" applyNumberFormat="1" applyFont="1" applyFill="1" applyAlignment="1">
      <alignment horizontal="center"/>
    </xf>
    <xf numFmtId="2" fontId="14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164" fontId="10" fillId="0" borderId="0" xfId="0" applyNumberFormat="1" applyFont="1" applyFill="1" applyAlignment="1">
      <alignment horizontal="center"/>
    </xf>
    <xf numFmtId="170" fontId="10" fillId="0" borderId="0" xfId="0" applyNumberFormat="1" applyFont="1" applyFill="1" applyAlignment="1">
      <alignment horizontal="center"/>
    </xf>
    <xf numFmtId="2" fontId="9" fillId="0" borderId="0" xfId="0" applyNumberFormat="1" applyFont="1" applyAlignment="1">
      <alignment horizontal="center"/>
    </xf>
    <xf numFmtId="166" fontId="6" fillId="0" borderId="10" xfId="0" applyNumberFormat="1" applyFont="1" applyBorder="1" applyAlignment="1"/>
    <xf numFmtId="166" fontId="6" fillId="2" borderId="0" xfId="0" applyNumberFormat="1" applyFont="1" applyFill="1" applyBorder="1" applyAlignment="1"/>
    <xf numFmtId="0" fontId="6" fillId="0" borderId="13" xfId="0" applyFont="1" applyBorder="1" applyAlignment="1"/>
    <xf numFmtId="166" fontId="6" fillId="0" borderId="0" xfId="0" applyNumberFormat="1" applyFont="1" applyFill="1" applyBorder="1" applyAlignment="1"/>
    <xf numFmtId="0" fontId="6" fillId="0" borderId="0" xfId="0" applyFont="1" applyBorder="1" applyAlignment="1"/>
    <xf numFmtId="0" fontId="15" fillId="0" borderId="0" xfId="0" applyFont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7"/>
  <sheetViews>
    <sheetView tabSelected="1" topLeftCell="A70" workbookViewId="0">
      <selection activeCell="AD10" sqref="AD10"/>
    </sheetView>
  </sheetViews>
  <sheetFormatPr defaultRowHeight="15" x14ac:dyDescent="0.25"/>
  <cols>
    <col min="1" max="1" width="20.85546875" style="97" customWidth="1"/>
    <col min="2" max="2" width="27.28515625" style="97" customWidth="1"/>
    <col min="3" max="3" width="9.28515625" style="97" customWidth="1"/>
    <col min="4" max="4" width="11.140625" style="97" customWidth="1"/>
    <col min="5" max="5" width="11" style="97" customWidth="1"/>
    <col min="6" max="6" width="10.42578125" style="97" customWidth="1"/>
    <col min="7" max="8" width="9.85546875" style="97" customWidth="1"/>
    <col min="9" max="9" width="9" style="97" customWidth="1"/>
    <col min="10" max="10" width="9.140625" style="97"/>
    <col min="11" max="11" width="6.42578125" style="97" customWidth="1"/>
    <col min="12" max="12" width="9.140625" style="97"/>
    <col min="13" max="13" width="6.7109375" style="97" customWidth="1"/>
    <col min="14" max="14" width="9.140625" style="97"/>
    <col min="15" max="15" width="6.5703125" style="97" customWidth="1"/>
    <col min="16" max="16" width="9.140625" style="97"/>
    <col min="17" max="17" width="6.85546875" style="97" customWidth="1"/>
    <col min="18" max="18" width="9.140625" style="97"/>
    <col min="19" max="19" width="6.7109375" style="97" customWidth="1"/>
    <col min="20" max="20" width="9.140625" style="97"/>
    <col min="21" max="21" width="6.42578125" style="97" customWidth="1"/>
    <col min="22" max="22" width="9.140625" style="97"/>
    <col min="23" max="23" width="6.5703125" style="97" customWidth="1"/>
    <col min="24" max="24" width="8.5703125" style="97" customWidth="1"/>
    <col min="25" max="25" width="8.28515625" style="97" customWidth="1"/>
    <col min="26" max="26" width="7.85546875" style="97" customWidth="1"/>
    <col min="27" max="27" width="8.140625" style="97" customWidth="1"/>
    <col min="28" max="28" width="8.7109375" style="97" customWidth="1"/>
  </cols>
  <sheetData>
    <row r="1" spans="1:44" ht="15.75" x14ac:dyDescent="0.25">
      <c r="A1" s="126" t="s">
        <v>169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</row>
    <row r="2" spans="1:44" ht="15.75" thickBot="1" x14ac:dyDescent="0.3"/>
    <row r="3" spans="1:44" ht="26.25" x14ac:dyDescent="0.25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  <c r="L3" s="2" t="s">
        <v>11</v>
      </c>
      <c r="M3" s="2" t="s">
        <v>10</v>
      </c>
      <c r="N3" s="2" t="s">
        <v>12</v>
      </c>
      <c r="O3" s="2" t="s">
        <v>10</v>
      </c>
      <c r="P3" s="2" t="s">
        <v>13</v>
      </c>
      <c r="Q3" s="2" t="s">
        <v>10</v>
      </c>
      <c r="R3" s="2" t="s">
        <v>14</v>
      </c>
      <c r="S3" s="2" t="s">
        <v>10</v>
      </c>
      <c r="T3" s="2" t="s">
        <v>15</v>
      </c>
      <c r="U3" s="2" t="s">
        <v>10</v>
      </c>
      <c r="V3" s="2" t="s">
        <v>16</v>
      </c>
      <c r="W3" s="2" t="s">
        <v>10</v>
      </c>
      <c r="X3" s="3" t="s">
        <v>17</v>
      </c>
      <c r="Y3" s="3" t="s">
        <v>18</v>
      </c>
      <c r="Z3" s="4" t="s">
        <v>19</v>
      </c>
      <c r="AA3" s="3" t="s">
        <v>20</v>
      </c>
      <c r="AB3" s="5" t="s">
        <v>21</v>
      </c>
    </row>
    <row r="4" spans="1:44" ht="17.25" thickBot="1" x14ac:dyDescent="0.3">
      <c r="A4" s="6"/>
      <c r="B4" s="7"/>
      <c r="C4" s="7" t="s">
        <v>22</v>
      </c>
      <c r="D4" s="7" t="s">
        <v>23</v>
      </c>
      <c r="E4" s="7"/>
      <c r="F4" s="7" t="s">
        <v>24</v>
      </c>
      <c r="G4" s="7" t="s">
        <v>25</v>
      </c>
      <c r="H4" s="7" t="s">
        <v>26</v>
      </c>
      <c r="I4" s="7"/>
      <c r="J4" s="7" t="s">
        <v>27</v>
      </c>
      <c r="K4" s="7"/>
      <c r="L4" s="7" t="s">
        <v>27</v>
      </c>
      <c r="M4" s="7"/>
      <c r="N4" s="7" t="s">
        <v>27</v>
      </c>
      <c r="O4" s="7"/>
      <c r="P4" s="7" t="s">
        <v>27</v>
      </c>
      <c r="Q4" s="7"/>
      <c r="R4" s="7" t="s">
        <v>27</v>
      </c>
      <c r="S4" s="7"/>
      <c r="T4" s="7" t="s">
        <v>27</v>
      </c>
      <c r="U4" s="7"/>
      <c r="V4" s="7" t="s">
        <v>27</v>
      </c>
      <c r="W4" s="7"/>
      <c r="X4" s="7" t="s">
        <v>25</v>
      </c>
      <c r="Y4" s="7" t="s">
        <v>25</v>
      </c>
      <c r="Z4" s="7" t="s">
        <v>25</v>
      </c>
      <c r="AA4" s="7" t="s">
        <v>25</v>
      </c>
      <c r="AB4" s="8" t="s">
        <v>25</v>
      </c>
    </row>
    <row r="5" spans="1:44" x14ac:dyDescent="0.25">
      <c r="A5" s="9" t="s">
        <v>28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1"/>
      <c r="AC5" s="12"/>
      <c r="AD5" s="13"/>
      <c r="AE5" s="13"/>
      <c r="AF5" s="13"/>
      <c r="AG5" s="13"/>
      <c r="AI5" s="13"/>
      <c r="AJ5" s="13"/>
      <c r="AK5" s="13"/>
    </row>
    <row r="6" spans="1:44" x14ac:dyDescent="0.25">
      <c r="A6" s="14" t="s">
        <v>29</v>
      </c>
      <c r="B6" s="15" t="s">
        <v>30</v>
      </c>
      <c r="C6" s="10">
        <v>22</v>
      </c>
      <c r="D6" s="10">
        <v>66</v>
      </c>
      <c r="E6" s="10" t="s">
        <v>31</v>
      </c>
      <c r="F6" s="16">
        <f>G6*28.8</f>
        <v>5.7024000000000008</v>
      </c>
      <c r="G6" s="17">
        <v>0.19800000000000001</v>
      </c>
      <c r="H6" s="10">
        <v>280</v>
      </c>
      <c r="I6" s="10">
        <v>1</v>
      </c>
      <c r="J6" s="18">
        <v>-1.8009299433519033E-2</v>
      </c>
      <c r="K6" s="18">
        <v>0.1</v>
      </c>
      <c r="L6" s="18">
        <v>-0.1719517016993688</v>
      </c>
      <c r="M6" s="10">
        <v>0.08</v>
      </c>
      <c r="N6" s="18">
        <v>-0.25688786541822051</v>
      </c>
      <c r="O6" s="10">
        <v>0.12</v>
      </c>
      <c r="P6" s="18">
        <v>-0.39485021359331185</v>
      </c>
      <c r="Q6" s="18">
        <v>0.14000000000000001</v>
      </c>
      <c r="R6" s="18">
        <v>8.1492954391995553E-2</v>
      </c>
      <c r="S6" s="18">
        <v>0.09</v>
      </c>
      <c r="T6" s="18">
        <v>2.6263105524473751E-2</v>
      </c>
      <c r="U6" s="18">
        <v>0.06</v>
      </c>
      <c r="V6" s="18">
        <v>4.0039495203950004E-2</v>
      </c>
      <c r="W6" s="18">
        <v>0.11</v>
      </c>
      <c r="X6" s="19">
        <v>29.55</v>
      </c>
      <c r="Y6" s="19">
        <v>57.62</v>
      </c>
      <c r="Z6" s="19">
        <v>840.98</v>
      </c>
      <c r="AA6" s="20">
        <v>2.44</v>
      </c>
      <c r="AB6" s="21">
        <v>224</v>
      </c>
      <c r="AC6" s="12"/>
      <c r="AD6" s="13"/>
      <c r="AE6" s="13"/>
      <c r="AF6" s="13"/>
      <c r="AG6" s="13"/>
      <c r="AI6" s="13"/>
      <c r="AJ6" s="13"/>
      <c r="AK6" s="13"/>
    </row>
    <row r="7" spans="1:44" x14ac:dyDescent="0.25">
      <c r="A7" s="14" t="s">
        <v>32</v>
      </c>
      <c r="B7" s="15" t="s">
        <v>33</v>
      </c>
      <c r="C7" s="10">
        <v>22</v>
      </c>
      <c r="D7" s="10">
        <v>71</v>
      </c>
      <c r="E7" s="10" t="s">
        <v>34</v>
      </c>
      <c r="F7" s="16">
        <f>G7*28.8</f>
        <v>7.6032000000000002</v>
      </c>
      <c r="G7" s="17">
        <v>0.26400000000000001</v>
      </c>
      <c r="H7" s="10">
        <v>298</v>
      </c>
      <c r="I7" s="10">
        <v>1</v>
      </c>
      <c r="J7" s="18">
        <v>-3.5841392537205863E-3</v>
      </c>
      <c r="K7" s="18">
        <v>0.1</v>
      </c>
      <c r="L7" s="18">
        <v>-0.21410980119718204</v>
      </c>
      <c r="M7" s="10">
        <v>0.08</v>
      </c>
      <c r="N7" s="18">
        <v>-0.24310426429874354</v>
      </c>
      <c r="O7" s="10">
        <v>0.12</v>
      </c>
      <c r="P7" s="18">
        <v>-0.4743267143307861</v>
      </c>
      <c r="Q7" s="18">
        <v>0.14000000000000001</v>
      </c>
      <c r="R7" s="18">
        <v>0.11594619275763751</v>
      </c>
      <c r="S7" s="18">
        <v>0.09</v>
      </c>
      <c r="T7" s="18">
        <v>2.4002209396872587E-2</v>
      </c>
      <c r="U7" s="18">
        <v>0.06</v>
      </c>
      <c r="V7" s="18">
        <v>0.11358942487800761</v>
      </c>
      <c r="W7" s="18">
        <v>0.11</v>
      </c>
      <c r="X7" s="19">
        <v>171.43</v>
      </c>
      <c r="Y7" s="19">
        <v>72.06</v>
      </c>
      <c r="Z7" s="19">
        <v>520.12</v>
      </c>
      <c r="AA7" s="22">
        <v>9.3000000000000007</v>
      </c>
      <c r="AB7" s="23">
        <v>286.48</v>
      </c>
      <c r="AC7" s="12"/>
      <c r="AD7" s="13"/>
      <c r="AE7" s="13"/>
      <c r="AF7" s="13"/>
      <c r="AG7" s="13"/>
      <c r="AI7" s="13"/>
      <c r="AJ7" s="13"/>
      <c r="AK7" s="13"/>
    </row>
    <row r="8" spans="1:44" x14ac:dyDescent="0.25">
      <c r="A8" s="14" t="s">
        <v>35</v>
      </c>
      <c r="B8" s="15" t="s">
        <v>36</v>
      </c>
      <c r="C8" s="10">
        <v>23</v>
      </c>
      <c r="D8" s="10">
        <v>76</v>
      </c>
      <c r="E8" s="10" t="s">
        <v>31</v>
      </c>
      <c r="F8" s="16">
        <f>G8*28.8</f>
        <v>5.1264000000000003</v>
      </c>
      <c r="G8" s="17">
        <v>0.17799999999999999</v>
      </c>
      <c r="H8" s="10">
        <v>248</v>
      </c>
      <c r="I8" s="10">
        <v>1</v>
      </c>
      <c r="J8" s="18">
        <v>-0.10690285255865462</v>
      </c>
      <c r="K8" s="18">
        <v>0.1</v>
      </c>
      <c r="L8" s="18">
        <v>-0.23994951928885122</v>
      </c>
      <c r="M8" s="10">
        <v>0.08</v>
      </c>
      <c r="N8" s="18">
        <v>-0.35347945239716516</v>
      </c>
      <c r="O8" s="10">
        <v>0.12</v>
      </c>
      <c r="P8" s="18">
        <v>-0.51855863279115511</v>
      </c>
      <c r="Q8" s="18">
        <v>0.14000000000000001</v>
      </c>
      <c r="R8" s="18">
        <v>2.3773922904716471E-2</v>
      </c>
      <c r="S8" s="18">
        <v>0.09</v>
      </c>
      <c r="T8" s="18">
        <v>2.0366914372308642E-2</v>
      </c>
      <c r="U8" s="18">
        <v>0.06</v>
      </c>
      <c r="V8" s="18">
        <v>3.6476639461783478E-2</v>
      </c>
      <c r="W8" s="18">
        <v>0.11</v>
      </c>
      <c r="X8" s="19">
        <v>34.44</v>
      </c>
      <c r="Y8" s="19">
        <v>36.590000000000003</v>
      </c>
      <c r="Z8" s="19">
        <v>260.43</v>
      </c>
      <c r="AA8" s="19">
        <v>11.7</v>
      </c>
      <c r="AB8" s="23">
        <v>117.71</v>
      </c>
      <c r="AC8" s="12"/>
      <c r="AD8" s="13"/>
      <c r="AE8" s="13"/>
      <c r="AF8" s="13"/>
      <c r="AG8" s="13"/>
      <c r="AI8" s="13"/>
      <c r="AJ8" s="13"/>
      <c r="AK8" s="13"/>
    </row>
    <row r="9" spans="1:44" x14ac:dyDescent="0.25">
      <c r="A9" s="14" t="s">
        <v>37</v>
      </c>
      <c r="B9" s="15" t="s">
        <v>38</v>
      </c>
      <c r="C9" s="10">
        <v>22</v>
      </c>
      <c r="D9" s="10">
        <v>80</v>
      </c>
      <c r="E9" s="10" t="s">
        <v>39</v>
      </c>
      <c r="F9" s="16">
        <f>G9*28.8</f>
        <v>8.2080000000000002</v>
      </c>
      <c r="G9" s="17">
        <v>0.28499999999999998</v>
      </c>
      <c r="H9" s="10">
        <v>300</v>
      </c>
      <c r="I9" s="10">
        <v>1</v>
      </c>
      <c r="J9" s="18">
        <v>-6.3688512813908638E-2</v>
      </c>
      <c r="K9" s="18">
        <v>0.1</v>
      </c>
      <c r="L9" s="18">
        <v>-0.26076355699355958</v>
      </c>
      <c r="M9" s="10">
        <v>0.08</v>
      </c>
      <c r="N9" s="18">
        <v>-0.36525991498537191</v>
      </c>
      <c r="O9" s="10">
        <v>0.12</v>
      </c>
      <c r="P9" s="18">
        <v>-0.55015510377576238</v>
      </c>
      <c r="Q9" s="18">
        <v>0.14000000000000001</v>
      </c>
      <c r="R9" s="18">
        <v>7.4950573337583482E-2</v>
      </c>
      <c r="S9" s="18">
        <v>0.09</v>
      </c>
      <c r="T9" s="18">
        <v>1.5414305101873138E-2</v>
      </c>
      <c r="U9" s="18">
        <v>0.06</v>
      </c>
      <c r="V9" s="18">
        <v>4.8456723054001394E-2</v>
      </c>
      <c r="W9" s="18">
        <v>0.11</v>
      </c>
      <c r="X9" s="19">
        <v>73.97</v>
      </c>
      <c r="Y9" s="19">
        <v>43.05</v>
      </c>
      <c r="Z9" s="19">
        <v>525.09</v>
      </c>
      <c r="AA9" s="24">
        <v>0.56999999999999995</v>
      </c>
      <c r="AB9" s="23">
        <v>157.24</v>
      </c>
      <c r="AC9" s="12"/>
      <c r="AD9" s="13"/>
      <c r="AE9" s="13"/>
      <c r="AF9" s="13"/>
      <c r="AG9" s="13"/>
      <c r="AI9" s="13"/>
      <c r="AJ9" s="13"/>
      <c r="AK9" s="13"/>
    </row>
    <row r="10" spans="1:44" x14ac:dyDescent="0.25">
      <c r="A10" s="9" t="s">
        <v>40</v>
      </c>
      <c r="B10" s="10"/>
      <c r="C10" s="10"/>
      <c r="D10" s="10"/>
      <c r="E10" s="10"/>
      <c r="F10" s="16"/>
      <c r="G10" s="17"/>
      <c r="H10" s="10"/>
      <c r="I10" s="10"/>
      <c r="J10" s="18"/>
      <c r="K10" s="18"/>
      <c r="L10" s="18"/>
      <c r="M10" s="10"/>
      <c r="N10" s="18"/>
      <c r="O10" s="10"/>
      <c r="P10" s="18"/>
      <c r="Q10" s="18"/>
      <c r="R10" s="18"/>
      <c r="S10" s="18"/>
      <c r="T10" s="18"/>
      <c r="U10" s="18"/>
      <c r="V10" s="18"/>
      <c r="W10" s="18"/>
      <c r="X10" s="25"/>
      <c r="Y10" s="26"/>
      <c r="Z10" s="26"/>
      <c r="AA10" s="25"/>
      <c r="AB10" s="27"/>
      <c r="AC10" s="12"/>
      <c r="AD10" s="13"/>
      <c r="AE10" s="13"/>
      <c r="AF10" s="13"/>
      <c r="AG10" s="13"/>
      <c r="AI10" s="13"/>
      <c r="AJ10" s="13"/>
      <c r="AK10" s="13"/>
    </row>
    <row r="11" spans="1:44" x14ac:dyDescent="0.25">
      <c r="A11" s="14" t="s">
        <v>41</v>
      </c>
      <c r="B11" s="10" t="s">
        <v>42</v>
      </c>
      <c r="C11" s="10">
        <v>28</v>
      </c>
      <c r="D11" s="10">
        <v>92</v>
      </c>
      <c r="E11" s="10" t="s">
        <v>43</v>
      </c>
      <c r="F11" s="16">
        <f>G11*30</f>
        <v>3.87</v>
      </c>
      <c r="G11" s="17">
        <v>0.129</v>
      </c>
      <c r="H11" s="10">
        <v>198</v>
      </c>
      <c r="I11" s="10">
        <v>1</v>
      </c>
      <c r="J11" s="18">
        <v>-9.5457448650138055E-2</v>
      </c>
      <c r="K11" s="18">
        <v>0.1</v>
      </c>
      <c r="L11" s="18">
        <v>-0.28955276199105207</v>
      </c>
      <c r="M11" s="10">
        <v>0.08</v>
      </c>
      <c r="N11" s="18">
        <v>-0.52238202853482907</v>
      </c>
      <c r="O11" s="10">
        <v>0.12</v>
      </c>
      <c r="P11" s="18">
        <v>-0.72696064846200503</v>
      </c>
      <c r="Q11" s="18">
        <v>0.14000000000000001</v>
      </c>
      <c r="R11" s="18">
        <v>8.7736634762287213E-2</v>
      </c>
      <c r="S11" s="18">
        <v>0.09</v>
      </c>
      <c r="T11" s="18">
        <v>7.5381483536874461E-2</v>
      </c>
      <c r="U11" s="18">
        <v>0.06</v>
      </c>
      <c r="V11" s="18">
        <v>2.4292379108598716E-2</v>
      </c>
      <c r="W11" s="18">
        <v>0.11</v>
      </c>
      <c r="X11" s="28">
        <v>52.08</v>
      </c>
      <c r="Y11" s="29">
        <v>86.42</v>
      </c>
      <c r="Z11" s="29">
        <v>447.78</v>
      </c>
      <c r="AA11" s="30">
        <v>3.54</v>
      </c>
      <c r="AB11" s="31">
        <v>31.02</v>
      </c>
      <c r="AC11" s="12"/>
      <c r="AD11" s="13"/>
      <c r="AE11" s="13"/>
      <c r="AF11" s="13"/>
      <c r="AG11" s="13"/>
      <c r="AI11" s="13"/>
      <c r="AJ11" s="13"/>
      <c r="AK11" s="13"/>
    </row>
    <row r="12" spans="1:44" x14ac:dyDescent="0.25">
      <c r="A12" s="14" t="s">
        <v>44</v>
      </c>
      <c r="B12" s="10" t="s">
        <v>45</v>
      </c>
      <c r="C12" s="10">
        <v>29</v>
      </c>
      <c r="D12" s="10">
        <v>86</v>
      </c>
      <c r="E12" s="10" t="s">
        <v>43</v>
      </c>
      <c r="F12" s="16">
        <f>G12*28.8</f>
        <v>4.5503999999999998</v>
      </c>
      <c r="G12" s="17">
        <v>0.158</v>
      </c>
      <c r="H12" s="10">
        <v>219</v>
      </c>
      <c r="I12" s="10">
        <v>1</v>
      </c>
      <c r="J12" s="18">
        <v>-8.8564692746317952E-2</v>
      </c>
      <c r="K12" s="18">
        <v>0.1</v>
      </c>
      <c r="L12" s="18">
        <v>-0.27174080412184498</v>
      </c>
      <c r="M12" s="10">
        <v>0.08</v>
      </c>
      <c r="N12" s="18">
        <v>-0.30375541342897439</v>
      </c>
      <c r="O12" s="10">
        <v>0.12</v>
      </c>
      <c r="P12" s="18">
        <v>-0.52032892427356092</v>
      </c>
      <c r="Q12" s="18">
        <v>0.14000000000000001</v>
      </c>
      <c r="R12" s="18">
        <v>4.25581961706194E-2</v>
      </c>
      <c r="S12" s="18">
        <v>0.09</v>
      </c>
      <c r="T12" s="18">
        <v>-1.0535684136517398E-2</v>
      </c>
      <c r="U12" s="18">
        <v>0.06</v>
      </c>
      <c r="V12" s="18">
        <v>8.7531937624743428E-2</v>
      </c>
      <c r="W12" s="18">
        <v>0.11</v>
      </c>
      <c r="X12" s="28">
        <v>51.14</v>
      </c>
      <c r="Y12" s="29">
        <v>28.16</v>
      </c>
      <c r="Z12" s="29">
        <v>349.26</v>
      </c>
      <c r="AA12" s="32" t="s">
        <v>46</v>
      </c>
      <c r="AB12" s="31">
        <v>42.85</v>
      </c>
      <c r="AC12" s="12"/>
      <c r="AD12" s="13"/>
      <c r="AE12" s="13"/>
      <c r="AF12" s="13"/>
      <c r="AG12" s="13"/>
      <c r="AI12" s="13"/>
      <c r="AJ12" s="13"/>
      <c r="AK12" s="13"/>
    </row>
    <row r="13" spans="1:44" x14ac:dyDescent="0.25">
      <c r="A13" s="14" t="s">
        <v>47</v>
      </c>
      <c r="B13" s="10" t="s">
        <v>48</v>
      </c>
      <c r="C13" s="10">
        <v>31</v>
      </c>
      <c r="D13" s="10">
        <v>80</v>
      </c>
      <c r="E13" s="10" t="s">
        <v>49</v>
      </c>
      <c r="F13" s="16">
        <f>G13*28.8</f>
        <v>3.5424000000000002</v>
      </c>
      <c r="G13" s="17">
        <v>0.123</v>
      </c>
      <c r="H13" s="10">
        <v>178</v>
      </c>
      <c r="I13" s="10">
        <v>1</v>
      </c>
      <c r="J13" s="18">
        <v>-0.26806769359784399</v>
      </c>
      <c r="K13" s="18">
        <v>0.1</v>
      </c>
      <c r="L13" s="18">
        <v>-0.28961417263710998</v>
      </c>
      <c r="M13" s="10">
        <v>0.08</v>
      </c>
      <c r="N13" s="18">
        <v>-0.565807257570207</v>
      </c>
      <c r="O13" s="10">
        <v>0.12</v>
      </c>
      <c r="P13" s="18">
        <v>-0.63396929362113941</v>
      </c>
      <c r="Q13" s="18">
        <v>0.14000000000000001</v>
      </c>
      <c r="R13" s="18">
        <v>-0.10830743160531686</v>
      </c>
      <c r="S13" s="18">
        <v>0.09</v>
      </c>
      <c r="T13" s="18">
        <v>2.8638412760702003E-2</v>
      </c>
      <c r="U13" s="18">
        <v>0.06</v>
      </c>
      <c r="V13" s="18">
        <v>-8.9062348767110167E-2</v>
      </c>
      <c r="W13" s="18">
        <v>0.11</v>
      </c>
      <c r="X13" s="28">
        <v>52.93</v>
      </c>
      <c r="Y13" s="29">
        <v>59.94</v>
      </c>
      <c r="Z13" s="29">
        <v>546.62</v>
      </c>
      <c r="AA13" s="32" t="s">
        <v>46</v>
      </c>
      <c r="AB13" s="31">
        <v>60.93</v>
      </c>
      <c r="AC13" s="12"/>
      <c r="AD13" s="13"/>
      <c r="AE13" s="13"/>
      <c r="AF13" s="13"/>
      <c r="AG13" s="13"/>
      <c r="AI13" s="13"/>
      <c r="AJ13" s="13"/>
      <c r="AK13" s="13"/>
    </row>
    <row r="14" spans="1:44" x14ac:dyDescent="0.25">
      <c r="A14" s="14" t="s">
        <v>50</v>
      </c>
      <c r="B14" s="10" t="s">
        <v>51</v>
      </c>
      <c r="C14" s="10">
        <v>31</v>
      </c>
      <c r="D14" s="10">
        <v>93</v>
      </c>
      <c r="E14" s="10" t="s">
        <v>52</v>
      </c>
      <c r="F14" s="16">
        <f>G14*28.8</f>
        <v>5.3856000000000002</v>
      </c>
      <c r="G14" s="17">
        <v>0.187</v>
      </c>
      <c r="H14" s="10">
        <v>132</v>
      </c>
      <c r="I14" s="10">
        <v>1</v>
      </c>
      <c r="J14" s="18">
        <v>-0.21836132443435299</v>
      </c>
      <c r="K14" s="18">
        <v>0.1</v>
      </c>
      <c r="L14" s="18">
        <v>-0.37005652347610329</v>
      </c>
      <c r="M14" s="10">
        <v>0.08</v>
      </c>
      <c r="N14" s="18">
        <v>-0.47991146609218099</v>
      </c>
      <c r="O14" s="10">
        <v>0.12</v>
      </c>
      <c r="P14" s="18">
        <v>-0.71520229643751154</v>
      </c>
      <c r="Q14" s="18">
        <v>0.14000000000000001</v>
      </c>
      <c r="R14" s="18">
        <v>-3.8130345732100085E-2</v>
      </c>
      <c r="S14" s="18">
        <v>0.09</v>
      </c>
      <c r="T14" s="18">
        <v>-1.10249706644725E-2</v>
      </c>
      <c r="U14" s="18">
        <v>0.06</v>
      </c>
      <c r="V14" s="18">
        <v>5.7920660828827686E-2</v>
      </c>
      <c r="W14" s="18">
        <v>0.11</v>
      </c>
      <c r="X14" s="28">
        <v>69.099999999999994</v>
      </c>
      <c r="Y14" s="29">
        <v>45.2</v>
      </c>
      <c r="Z14" s="29">
        <v>307.05</v>
      </c>
      <c r="AA14" s="20">
        <v>8.93</v>
      </c>
      <c r="AB14" s="31">
        <v>65.66</v>
      </c>
      <c r="AC14" s="12"/>
      <c r="AD14" s="13"/>
      <c r="AE14" s="33"/>
      <c r="AF14" s="33"/>
      <c r="AG14" s="33"/>
      <c r="AH14" s="34"/>
      <c r="AI14" s="33"/>
      <c r="AJ14" s="33"/>
      <c r="AK14" s="33"/>
      <c r="AL14" s="34"/>
      <c r="AM14" s="34"/>
      <c r="AN14" s="34"/>
      <c r="AO14" s="34"/>
      <c r="AP14" s="34"/>
      <c r="AQ14" s="34"/>
      <c r="AR14" s="34"/>
    </row>
    <row r="15" spans="1:44" x14ac:dyDescent="0.25">
      <c r="A15" s="35" t="s">
        <v>53</v>
      </c>
      <c r="B15" s="36" t="s">
        <v>54</v>
      </c>
      <c r="C15" s="36">
        <v>31</v>
      </c>
      <c r="D15" s="36">
        <v>75</v>
      </c>
      <c r="E15" s="36" t="s">
        <v>55</v>
      </c>
      <c r="F15" s="121">
        <f>G15*28.8</f>
        <v>5.7024000000000008</v>
      </c>
      <c r="G15" s="37">
        <v>0.19800000000000001</v>
      </c>
      <c r="H15" s="36">
        <v>321</v>
      </c>
      <c r="I15" s="36">
        <v>1</v>
      </c>
      <c r="J15" s="38">
        <v>-0.21612023294248495</v>
      </c>
      <c r="K15" s="38">
        <v>0.1</v>
      </c>
      <c r="L15" s="38">
        <v>-0.31995294150599651</v>
      </c>
      <c r="M15" s="36">
        <v>0.08</v>
      </c>
      <c r="N15" s="38">
        <v>-0.55468265334979172</v>
      </c>
      <c r="O15" s="36">
        <v>0.12</v>
      </c>
      <c r="P15" s="38">
        <v>-0.78156507829063582</v>
      </c>
      <c r="Q15" s="38">
        <v>0.14000000000000001</v>
      </c>
      <c r="R15" s="38">
        <v>-1.9165833213244721E-2</v>
      </c>
      <c r="S15" s="38">
        <v>0.09</v>
      </c>
      <c r="T15" s="38">
        <v>7.2392727795902667E-2</v>
      </c>
      <c r="U15" s="38">
        <v>0.06</v>
      </c>
      <c r="V15" s="38">
        <v>3.3054285524766414E-2</v>
      </c>
      <c r="W15" s="38">
        <v>0.11</v>
      </c>
      <c r="X15" s="39">
        <v>48.21</v>
      </c>
      <c r="Y15" s="40">
        <v>44.72</v>
      </c>
      <c r="Z15" s="40">
        <v>271.36</v>
      </c>
      <c r="AA15" s="41">
        <v>3.8734675108830219</v>
      </c>
      <c r="AB15" s="42">
        <v>155.81727704352332</v>
      </c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</row>
    <row r="16" spans="1:44" ht="9" customHeight="1" thickBot="1" x14ac:dyDescent="0.3">
      <c r="A16" s="43"/>
      <c r="B16" s="43"/>
      <c r="C16" s="43"/>
      <c r="D16" s="43"/>
      <c r="E16" s="43"/>
      <c r="F16" s="122"/>
      <c r="G16" s="44"/>
      <c r="H16" s="43"/>
      <c r="I16" s="43"/>
      <c r="J16" s="45"/>
      <c r="K16" s="43"/>
      <c r="L16" s="45"/>
      <c r="M16" s="43"/>
      <c r="N16" s="45"/>
      <c r="O16" s="43"/>
      <c r="P16" s="45"/>
      <c r="Q16" s="45"/>
      <c r="R16" s="45"/>
      <c r="S16" s="45"/>
      <c r="T16" s="45"/>
      <c r="U16" s="45"/>
      <c r="V16" s="45"/>
      <c r="W16" s="45"/>
      <c r="X16" s="46"/>
      <c r="Y16" s="47"/>
      <c r="Z16" s="47"/>
      <c r="AA16" s="48"/>
      <c r="AB16" s="49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</row>
    <row r="17" spans="1:44" x14ac:dyDescent="0.25">
      <c r="A17" s="50" t="s">
        <v>56</v>
      </c>
      <c r="B17" s="51"/>
      <c r="C17" s="51"/>
      <c r="D17" s="51"/>
      <c r="E17" s="51"/>
      <c r="F17" s="123"/>
      <c r="G17" s="51"/>
      <c r="H17" s="51"/>
      <c r="I17" s="51"/>
      <c r="J17" s="51"/>
      <c r="K17" s="51"/>
      <c r="L17" s="51"/>
      <c r="M17" s="51"/>
      <c r="N17" s="51"/>
      <c r="O17" s="51"/>
      <c r="P17" s="52"/>
      <c r="Q17" s="52"/>
      <c r="R17" s="52"/>
      <c r="S17" s="52"/>
      <c r="T17" s="52"/>
      <c r="U17" s="52"/>
      <c r="V17" s="52"/>
      <c r="W17" s="52"/>
      <c r="X17" s="3"/>
      <c r="Y17" s="3"/>
      <c r="Z17" s="4"/>
      <c r="AA17" s="3"/>
      <c r="AB17" s="5"/>
      <c r="AE17" s="34"/>
      <c r="AF17" s="53"/>
      <c r="AG17" s="53"/>
      <c r="AH17" s="53"/>
      <c r="AI17" s="53"/>
      <c r="AJ17" s="53"/>
      <c r="AK17" s="53"/>
      <c r="AL17" s="53"/>
      <c r="AM17" s="34"/>
      <c r="AN17" s="34"/>
      <c r="AO17" s="34"/>
      <c r="AP17" s="34"/>
      <c r="AQ17" s="34"/>
      <c r="AR17" s="34"/>
    </row>
    <row r="18" spans="1:44" x14ac:dyDescent="0.25">
      <c r="A18" s="14" t="s">
        <v>57</v>
      </c>
      <c r="B18" s="10" t="s">
        <v>58</v>
      </c>
      <c r="C18" s="10">
        <v>19.5</v>
      </c>
      <c r="D18" s="10">
        <v>65</v>
      </c>
      <c r="E18" s="10" t="s">
        <v>31</v>
      </c>
      <c r="F18" s="16">
        <f>G18*21.6</f>
        <v>9.9792000000000005</v>
      </c>
      <c r="G18" s="54">
        <v>0.46200000000000002</v>
      </c>
      <c r="H18" s="29">
        <v>339</v>
      </c>
      <c r="I18" s="29">
        <v>3</v>
      </c>
      <c r="J18" s="55">
        <v>-0.39341370186115404</v>
      </c>
      <c r="K18" s="56">
        <v>0.08</v>
      </c>
      <c r="L18" s="56">
        <v>-0.69773732025520063</v>
      </c>
      <c r="M18" s="56">
        <v>0.08</v>
      </c>
      <c r="N18" s="55">
        <v>-1.1751292272409899</v>
      </c>
      <c r="O18" s="56">
        <v>0.12</v>
      </c>
      <c r="P18" s="56">
        <v>-1.4975089718610166</v>
      </c>
      <c r="Q18" s="24">
        <v>0.16</v>
      </c>
      <c r="R18" s="55">
        <v>-1.6041440952177799E-2</v>
      </c>
      <c r="S18" s="24">
        <v>0.06</v>
      </c>
      <c r="T18" s="56">
        <v>5.4012183619029742E-2</v>
      </c>
      <c r="U18" s="24">
        <v>7.0000000000000007E-2</v>
      </c>
      <c r="V18" s="24">
        <v>-4.9002480401505455E-2</v>
      </c>
      <c r="W18" s="18">
        <v>0.12</v>
      </c>
      <c r="X18" s="29">
        <v>41.73</v>
      </c>
      <c r="Y18" s="28">
        <v>103.41</v>
      </c>
      <c r="Z18" s="28">
        <v>769.46</v>
      </c>
      <c r="AA18" s="57">
        <v>14.93</v>
      </c>
      <c r="AB18" s="58">
        <v>143.6</v>
      </c>
      <c r="AC18" s="59"/>
      <c r="AD18" s="60"/>
      <c r="AE18" s="61"/>
      <c r="AF18" s="62"/>
      <c r="AG18" s="62"/>
      <c r="AH18" s="62"/>
      <c r="AI18" s="62"/>
      <c r="AJ18" s="62"/>
      <c r="AK18" s="62"/>
      <c r="AL18" s="62"/>
      <c r="AM18" s="34"/>
      <c r="AN18" s="34"/>
      <c r="AO18" s="34"/>
      <c r="AP18" s="34"/>
      <c r="AQ18" s="34"/>
      <c r="AR18" s="34"/>
    </row>
    <row r="19" spans="1:44" s="66" customFormat="1" x14ac:dyDescent="0.25">
      <c r="A19" s="63" t="s">
        <v>59</v>
      </c>
      <c r="B19" s="32" t="s">
        <v>60</v>
      </c>
      <c r="C19" s="32">
        <v>20</v>
      </c>
      <c r="D19" s="32">
        <v>68.5</v>
      </c>
      <c r="E19" s="32" t="s">
        <v>61</v>
      </c>
      <c r="F19" s="124">
        <f t="shared" ref="F19:F28" si="0">G19*21.6</f>
        <v>10.4328</v>
      </c>
      <c r="G19" s="54">
        <v>0.48299999999999998</v>
      </c>
      <c r="H19" s="29">
        <v>337</v>
      </c>
      <c r="I19" s="29">
        <v>3</v>
      </c>
      <c r="J19" s="55">
        <v>-1.0131872629619165</v>
      </c>
      <c r="K19" s="56">
        <v>0.08</v>
      </c>
      <c r="L19" s="56">
        <v>-1.4578699838682698</v>
      </c>
      <c r="M19" s="56">
        <v>0.09</v>
      </c>
      <c r="N19" s="55">
        <v>-2.5074519113696963</v>
      </c>
      <c r="O19" s="56">
        <v>0.03</v>
      </c>
      <c r="P19" s="56">
        <v>-2.9937920422367568</v>
      </c>
      <c r="Q19" s="24">
        <v>0.18</v>
      </c>
      <c r="R19" s="55">
        <v>-0.25875166831825397</v>
      </c>
      <c r="S19" s="24">
        <v>0.11</v>
      </c>
      <c r="T19" s="56">
        <v>4.5013621334581831E-2</v>
      </c>
      <c r="U19" s="24">
        <v>0.08</v>
      </c>
      <c r="V19" s="24">
        <v>-0.25612029560765565</v>
      </c>
      <c r="W19" s="24">
        <v>0.12</v>
      </c>
      <c r="X19" s="29">
        <v>14.16</v>
      </c>
      <c r="Y19" s="28">
        <v>48.95</v>
      </c>
      <c r="Z19" s="28">
        <v>443.57</v>
      </c>
      <c r="AA19" s="57">
        <v>18.53</v>
      </c>
      <c r="AB19" s="58">
        <v>178.73</v>
      </c>
      <c r="AC19" s="64"/>
      <c r="AD19" s="60"/>
      <c r="AE19" s="61"/>
      <c r="AF19" s="62"/>
      <c r="AG19" s="62"/>
      <c r="AH19" s="62"/>
      <c r="AI19" s="62"/>
      <c r="AJ19" s="62"/>
      <c r="AK19" s="62"/>
      <c r="AL19" s="62"/>
      <c r="AM19" s="65"/>
      <c r="AN19" s="65"/>
      <c r="AO19" s="65"/>
      <c r="AP19" s="65"/>
      <c r="AQ19" s="65"/>
      <c r="AR19" s="65"/>
    </row>
    <row r="20" spans="1:44" x14ac:dyDescent="0.25">
      <c r="A20" s="14" t="s">
        <v>62</v>
      </c>
      <c r="B20" s="10" t="s">
        <v>63</v>
      </c>
      <c r="C20" s="10">
        <v>20</v>
      </c>
      <c r="D20" s="10">
        <v>76</v>
      </c>
      <c r="E20" s="10" t="s">
        <v>64</v>
      </c>
      <c r="F20" s="16">
        <f t="shared" si="0"/>
        <v>7.5167999999999999</v>
      </c>
      <c r="G20" s="54">
        <v>0.34799999999999998</v>
      </c>
      <c r="H20" s="29">
        <v>239</v>
      </c>
      <c r="I20" s="29">
        <v>1</v>
      </c>
      <c r="J20" s="55">
        <v>-0.90810624183374</v>
      </c>
      <c r="K20" s="56">
        <v>0.1</v>
      </c>
      <c r="L20" s="55">
        <v>-1.15488591203679</v>
      </c>
      <c r="M20" s="56">
        <v>0.08</v>
      </c>
      <c r="N20" s="55">
        <v>-1.99700768926026</v>
      </c>
      <c r="O20" s="56">
        <v>0.12</v>
      </c>
      <c r="P20" s="24">
        <v>-2.3815856991152899</v>
      </c>
      <c r="Q20" s="24">
        <v>0.14000000000000001</v>
      </c>
      <c r="R20" s="24">
        <v>-0.30794664565668695</v>
      </c>
      <c r="S20" s="24">
        <v>0.09</v>
      </c>
      <c r="T20" s="24">
        <v>4.0670108919085513E-2</v>
      </c>
      <c r="U20" s="24">
        <v>0.06</v>
      </c>
      <c r="V20" s="24">
        <v>-0.20605524352556182</v>
      </c>
      <c r="W20" s="24">
        <v>0.11</v>
      </c>
      <c r="X20" s="29">
        <v>12.9</v>
      </c>
      <c r="Y20" s="28">
        <v>50</v>
      </c>
      <c r="Z20" s="28">
        <v>771.49</v>
      </c>
      <c r="AA20" s="57">
        <v>10.52</v>
      </c>
      <c r="AB20" s="58">
        <v>120</v>
      </c>
      <c r="AC20" s="64"/>
      <c r="AD20" s="60"/>
      <c r="AE20" s="61"/>
      <c r="AF20" s="62"/>
      <c r="AG20" s="62"/>
      <c r="AH20" s="62"/>
      <c r="AI20" s="62"/>
      <c r="AJ20" s="62"/>
      <c r="AK20" s="62"/>
      <c r="AL20" s="62"/>
      <c r="AM20" s="34"/>
      <c r="AN20" s="34"/>
      <c r="AO20" s="34"/>
      <c r="AP20" s="34"/>
      <c r="AQ20" s="34"/>
      <c r="AR20" s="34"/>
    </row>
    <row r="21" spans="1:44" x14ac:dyDescent="0.25">
      <c r="A21" s="14" t="s">
        <v>65</v>
      </c>
      <c r="B21" s="10" t="s">
        <v>66</v>
      </c>
      <c r="C21" s="10">
        <v>21.5</v>
      </c>
      <c r="D21" s="10">
        <v>77</v>
      </c>
      <c r="E21" s="10" t="s">
        <v>49</v>
      </c>
      <c r="F21" s="16">
        <f t="shared" si="0"/>
        <v>4.8384</v>
      </c>
      <c r="G21" s="32">
        <v>0.224</v>
      </c>
      <c r="H21" s="29">
        <v>267</v>
      </c>
      <c r="I21" s="29">
        <v>1</v>
      </c>
      <c r="J21" s="55">
        <v>-0.68343082095945196</v>
      </c>
      <c r="K21" s="56">
        <v>0.1</v>
      </c>
      <c r="L21" s="55">
        <v>-0.74507440604173003</v>
      </c>
      <c r="M21" s="56">
        <v>0.08</v>
      </c>
      <c r="N21" s="55">
        <v>-1.49087829719045</v>
      </c>
      <c r="O21" s="56">
        <v>0.12</v>
      </c>
      <c r="P21" s="24">
        <v>-1.59371847014224</v>
      </c>
      <c r="Q21" s="24">
        <v>0.14000000000000001</v>
      </c>
      <c r="R21" s="24">
        <v>-0.28181376648360745</v>
      </c>
      <c r="S21" s="24">
        <v>0.09</v>
      </c>
      <c r="T21" s="24">
        <v>5.4972265969674416E-2</v>
      </c>
      <c r="U21" s="24">
        <v>0.06</v>
      </c>
      <c r="V21" s="24">
        <v>-0.29240200764348545</v>
      </c>
      <c r="W21" s="24">
        <v>0.11</v>
      </c>
      <c r="X21" s="29">
        <v>11.2</v>
      </c>
      <c r="Y21" s="28">
        <v>93</v>
      </c>
      <c r="Z21" s="28">
        <v>823.28</v>
      </c>
      <c r="AA21" s="20">
        <v>11.0973106496994</v>
      </c>
      <c r="AB21" s="58">
        <v>97.65</v>
      </c>
      <c r="AC21" s="66"/>
      <c r="AD21" s="60"/>
      <c r="AE21" s="61"/>
      <c r="AF21" s="62"/>
      <c r="AG21" s="62"/>
      <c r="AH21" s="62"/>
      <c r="AI21" s="62"/>
      <c r="AJ21" s="62"/>
      <c r="AK21" s="62"/>
      <c r="AL21" s="62"/>
      <c r="AM21" s="34"/>
      <c r="AN21" s="34"/>
      <c r="AO21" s="34"/>
      <c r="AP21" s="34"/>
      <c r="AQ21" s="34"/>
      <c r="AR21" s="34"/>
    </row>
    <row r="22" spans="1:44" x14ac:dyDescent="0.25">
      <c r="A22" s="14" t="s">
        <v>67</v>
      </c>
      <c r="B22" s="10" t="s">
        <v>68</v>
      </c>
      <c r="C22" s="10">
        <v>20</v>
      </c>
      <c r="D22" s="10">
        <v>81.5</v>
      </c>
      <c r="E22" s="10" t="s">
        <v>31</v>
      </c>
      <c r="F22" s="16">
        <f t="shared" si="0"/>
        <v>6.8904000000000005</v>
      </c>
      <c r="G22" s="54">
        <v>0.31900000000000001</v>
      </c>
      <c r="H22" s="29">
        <v>244</v>
      </c>
      <c r="I22" s="29">
        <v>1</v>
      </c>
      <c r="J22" s="55">
        <v>-0.94251460215888372</v>
      </c>
      <c r="K22" s="56">
        <v>0.1</v>
      </c>
      <c r="L22" s="55">
        <v>-1.5045957183024601</v>
      </c>
      <c r="M22" s="56">
        <v>0.08</v>
      </c>
      <c r="N22" s="55">
        <v>-2.4117807839782501</v>
      </c>
      <c r="O22" s="56">
        <v>0.12</v>
      </c>
      <c r="P22" s="24">
        <v>-3.0112954580205802</v>
      </c>
      <c r="Q22" s="24">
        <v>0.14000000000000001</v>
      </c>
      <c r="R22" s="24">
        <v>-0.18366814673769749</v>
      </c>
      <c r="S22" s="24">
        <v>0.09</v>
      </c>
      <c r="T22" s="24">
        <v>7.0746016238711906E-3</v>
      </c>
      <c r="U22" s="24">
        <v>0.06</v>
      </c>
      <c r="V22" s="24">
        <v>-0.14728659954677381</v>
      </c>
      <c r="W22" s="24">
        <v>0.11</v>
      </c>
      <c r="X22" s="29">
        <v>27.89</v>
      </c>
      <c r="Y22" s="28">
        <v>29.01</v>
      </c>
      <c r="Z22" s="28">
        <v>161.28</v>
      </c>
      <c r="AA22" s="57">
        <v>10.02</v>
      </c>
      <c r="AB22" s="58">
        <v>98.54</v>
      </c>
      <c r="AC22" s="64"/>
      <c r="AD22" s="60"/>
      <c r="AE22" s="61"/>
      <c r="AF22" s="62"/>
      <c r="AG22" s="62"/>
      <c r="AH22" s="62"/>
      <c r="AI22" s="62"/>
      <c r="AJ22" s="62"/>
      <c r="AK22" s="62"/>
      <c r="AL22" s="62"/>
      <c r="AM22" s="34"/>
      <c r="AN22" s="34"/>
      <c r="AO22" s="34"/>
      <c r="AP22" s="34"/>
      <c r="AQ22" s="34"/>
      <c r="AR22" s="34"/>
    </row>
    <row r="23" spans="1:44" x14ac:dyDescent="0.25">
      <c r="A23" s="14" t="s">
        <v>69</v>
      </c>
      <c r="B23" s="10" t="s">
        <v>70</v>
      </c>
      <c r="C23" s="10">
        <v>20</v>
      </c>
      <c r="D23" s="10">
        <v>76</v>
      </c>
      <c r="E23" s="10" t="s">
        <v>34</v>
      </c>
      <c r="F23" s="16">
        <f t="shared" si="0"/>
        <v>7.2144000000000013</v>
      </c>
      <c r="G23" s="54">
        <v>0.33400000000000002</v>
      </c>
      <c r="H23" s="29">
        <v>228</v>
      </c>
      <c r="I23" s="29">
        <v>1</v>
      </c>
      <c r="J23" s="55">
        <v>-0.96041740429196998</v>
      </c>
      <c r="K23" s="56">
        <v>0.1</v>
      </c>
      <c r="L23" s="55">
        <v>-1.68513104328806</v>
      </c>
      <c r="M23" s="56">
        <v>0.08</v>
      </c>
      <c r="N23" s="55">
        <v>-2.6491043160301597</v>
      </c>
      <c r="O23" s="56">
        <v>0.12</v>
      </c>
      <c r="P23" s="24">
        <v>-3.4803209317956219</v>
      </c>
      <c r="Q23" s="24">
        <v>0.14000000000000001</v>
      </c>
      <c r="R23" s="24">
        <v>-8.3376529479473271E-2</v>
      </c>
      <c r="S23" s="24">
        <v>0.09</v>
      </c>
      <c r="T23" s="24">
        <v>6.199006447334221E-2</v>
      </c>
      <c r="U23" s="24">
        <v>0.06</v>
      </c>
      <c r="V23" s="24">
        <v>-3.1902975319852089E-2</v>
      </c>
      <c r="W23" s="24">
        <v>0.11</v>
      </c>
      <c r="X23" s="29">
        <v>13.09</v>
      </c>
      <c r="Y23" s="28">
        <v>26</v>
      </c>
      <c r="Z23" s="28">
        <v>310.12</v>
      </c>
      <c r="AA23" s="57">
        <v>9.01</v>
      </c>
      <c r="AB23" s="58">
        <v>127.97</v>
      </c>
      <c r="AC23" s="64"/>
      <c r="AD23" s="60"/>
      <c r="AE23" s="61"/>
      <c r="AF23" s="62"/>
      <c r="AG23" s="62"/>
      <c r="AH23" s="62"/>
      <c r="AI23" s="62"/>
      <c r="AJ23" s="62"/>
      <c r="AK23" s="62"/>
      <c r="AL23" s="62"/>
      <c r="AM23" s="34"/>
      <c r="AN23" s="34"/>
      <c r="AO23" s="34"/>
      <c r="AP23" s="34"/>
      <c r="AQ23" s="34"/>
      <c r="AR23" s="34"/>
    </row>
    <row r="24" spans="1:44" x14ac:dyDescent="0.25">
      <c r="A24" s="14" t="s">
        <v>71</v>
      </c>
      <c r="B24" s="10" t="s">
        <v>72</v>
      </c>
      <c r="C24" s="10">
        <v>19.5</v>
      </c>
      <c r="D24" s="10">
        <v>78</v>
      </c>
      <c r="E24" s="10" t="s">
        <v>39</v>
      </c>
      <c r="F24" s="16">
        <f t="shared" si="0"/>
        <v>5.8104000000000005</v>
      </c>
      <c r="G24" s="54">
        <v>0.26900000000000002</v>
      </c>
      <c r="H24" s="29">
        <v>319</v>
      </c>
      <c r="I24" s="29">
        <v>1</v>
      </c>
      <c r="J24" s="55">
        <v>-0.95319132834159603</v>
      </c>
      <c r="K24" s="56">
        <v>0.1</v>
      </c>
      <c r="L24" s="55">
        <v>-1.6789479072606499</v>
      </c>
      <c r="M24" s="56">
        <v>0.08</v>
      </c>
      <c r="N24" s="55">
        <v>-2.6894824383516536</v>
      </c>
      <c r="O24" s="56">
        <v>0.12</v>
      </c>
      <c r="P24" s="24">
        <v>-3.4653486195166394</v>
      </c>
      <c r="Q24" s="24">
        <v>0.14000000000000001</v>
      </c>
      <c r="R24" s="24">
        <v>-7.9923476223402901E-2</v>
      </c>
      <c r="S24" s="24">
        <v>0.09</v>
      </c>
      <c r="T24" s="24">
        <v>6.065709973670308E-2</v>
      </c>
      <c r="U24" s="24">
        <v>0.06</v>
      </c>
      <c r="V24" s="24">
        <v>-8.3540276475140729E-2</v>
      </c>
      <c r="W24" s="24">
        <v>0.11</v>
      </c>
      <c r="X24" s="57">
        <v>9.73</v>
      </c>
      <c r="Y24" s="28">
        <v>19.399999999999999</v>
      </c>
      <c r="Z24" s="28">
        <v>204.01</v>
      </c>
      <c r="AA24" s="57">
        <v>13.97</v>
      </c>
      <c r="AB24" s="58">
        <v>122.34</v>
      </c>
      <c r="AC24" s="59"/>
      <c r="AD24" s="60"/>
      <c r="AE24" s="61"/>
      <c r="AF24" s="61"/>
      <c r="AG24" s="61"/>
      <c r="AH24" s="65"/>
      <c r="AI24" s="67"/>
      <c r="AJ24" s="67"/>
      <c r="AK24" s="67"/>
      <c r="AL24" s="34"/>
      <c r="AM24" s="34"/>
      <c r="AN24" s="34"/>
      <c r="AO24" s="34"/>
      <c r="AP24" s="34"/>
      <c r="AQ24" s="34"/>
      <c r="AR24" s="34"/>
    </row>
    <row r="25" spans="1:44" x14ac:dyDescent="0.25">
      <c r="A25" s="14" t="s">
        <v>73</v>
      </c>
      <c r="B25" s="10" t="s">
        <v>74</v>
      </c>
      <c r="C25" s="10">
        <v>20</v>
      </c>
      <c r="D25" s="10">
        <v>74.5</v>
      </c>
      <c r="E25" s="10" t="s">
        <v>31</v>
      </c>
      <c r="F25" s="16">
        <f t="shared" si="0"/>
        <v>6.4367999999999999</v>
      </c>
      <c r="G25" s="54">
        <v>0.29799999999999999</v>
      </c>
      <c r="H25" s="29">
        <v>333</v>
      </c>
      <c r="I25" s="29">
        <v>1</v>
      </c>
      <c r="J25" s="55">
        <v>-0.84805198628012946</v>
      </c>
      <c r="K25" s="56">
        <v>0.1</v>
      </c>
      <c r="L25" s="55">
        <v>-1.4014658037351599</v>
      </c>
      <c r="M25" s="56">
        <v>0.08</v>
      </c>
      <c r="N25" s="55">
        <v>-2.26405742627019</v>
      </c>
      <c r="O25" s="56">
        <v>0.12</v>
      </c>
      <c r="P25" s="24">
        <v>-2.7763326269303334</v>
      </c>
      <c r="Q25" s="24">
        <v>0.14000000000000001</v>
      </c>
      <c r="R25" s="24">
        <v>-0.14841616429368543</v>
      </c>
      <c r="S25" s="24">
        <v>0.09</v>
      </c>
      <c r="T25" s="24">
        <v>-7.7468250161325525E-3</v>
      </c>
      <c r="U25" s="24">
        <v>0.06</v>
      </c>
      <c r="V25" s="24">
        <v>-0.17625529081857927</v>
      </c>
      <c r="W25" s="24">
        <v>0.11</v>
      </c>
      <c r="X25" s="29">
        <v>29.94</v>
      </c>
      <c r="Y25" s="28">
        <v>31.34</v>
      </c>
      <c r="Z25" s="28">
        <v>178.66</v>
      </c>
      <c r="AA25" s="20">
        <v>14.7529656758835</v>
      </c>
      <c r="AB25" s="58">
        <v>147.84</v>
      </c>
      <c r="AC25" s="59"/>
      <c r="AD25" s="60"/>
      <c r="AE25" s="61"/>
      <c r="AF25" s="61"/>
      <c r="AG25" s="61"/>
      <c r="AH25" s="65"/>
      <c r="AI25" s="67"/>
      <c r="AJ25" s="67"/>
      <c r="AK25" s="67"/>
      <c r="AL25" s="34"/>
      <c r="AM25" s="34"/>
      <c r="AN25" s="34"/>
      <c r="AO25" s="34"/>
      <c r="AP25" s="34"/>
      <c r="AQ25" s="34"/>
      <c r="AR25" s="34"/>
    </row>
    <row r="26" spans="1:44" x14ac:dyDescent="0.25">
      <c r="A26" s="14" t="s">
        <v>75</v>
      </c>
      <c r="B26" s="10" t="s">
        <v>76</v>
      </c>
      <c r="C26" s="10">
        <v>21</v>
      </c>
      <c r="D26" s="10">
        <v>70.5</v>
      </c>
      <c r="E26" s="10" t="s">
        <v>31</v>
      </c>
      <c r="F26" s="16">
        <f t="shared" si="0"/>
        <v>6.1128</v>
      </c>
      <c r="G26" s="54">
        <v>0.28299999999999997</v>
      </c>
      <c r="H26" s="29">
        <v>217</v>
      </c>
      <c r="I26" s="29">
        <v>1</v>
      </c>
      <c r="J26" s="55">
        <v>-0.69989455680357004</v>
      </c>
      <c r="K26" s="56">
        <v>0.1</v>
      </c>
      <c r="L26" s="55">
        <v>-0.85396039882966002</v>
      </c>
      <c r="M26" s="56">
        <v>0.08</v>
      </c>
      <c r="N26" s="55">
        <v>-1.6139573691411613</v>
      </c>
      <c r="O26" s="56">
        <v>0.12</v>
      </c>
      <c r="P26" s="24">
        <v>-1.8378565055694462</v>
      </c>
      <c r="Q26" s="24">
        <v>0.14000000000000001</v>
      </c>
      <c r="R26" s="24">
        <v>-0.23675471740006959</v>
      </c>
      <c r="S26" s="24">
        <v>0.09</v>
      </c>
      <c r="T26" s="24">
        <v>6.8643566966201996E-2</v>
      </c>
      <c r="U26" s="24">
        <v>0.06</v>
      </c>
      <c r="V26" s="24">
        <v>-0.23188927695293771</v>
      </c>
      <c r="W26" s="24">
        <v>0.11</v>
      </c>
      <c r="X26" s="57">
        <v>4.4800000000000004</v>
      </c>
      <c r="Y26" s="28">
        <v>26.76</v>
      </c>
      <c r="Z26" s="28">
        <v>245.36</v>
      </c>
      <c r="AA26" s="57">
        <v>8.14</v>
      </c>
      <c r="AB26" s="58">
        <v>102.55</v>
      </c>
      <c r="AC26" s="59"/>
      <c r="AD26" s="60"/>
      <c r="AE26" s="61"/>
      <c r="AF26" s="61"/>
      <c r="AG26" s="61"/>
      <c r="AH26" s="65"/>
      <c r="AI26" s="67"/>
      <c r="AJ26" s="67"/>
      <c r="AK26" s="67"/>
      <c r="AL26" s="34"/>
      <c r="AM26" s="34"/>
      <c r="AN26" s="34"/>
      <c r="AO26" s="34"/>
      <c r="AP26" s="34"/>
      <c r="AQ26" s="34"/>
      <c r="AR26" s="34"/>
    </row>
    <row r="27" spans="1:44" x14ac:dyDescent="0.25">
      <c r="A27" s="14" t="s">
        <v>77</v>
      </c>
      <c r="B27" s="10" t="s">
        <v>78</v>
      </c>
      <c r="C27" s="10">
        <v>19</v>
      </c>
      <c r="D27" s="10">
        <v>70</v>
      </c>
      <c r="E27" s="10" t="s">
        <v>39</v>
      </c>
      <c r="F27" s="16">
        <f t="shared" si="0"/>
        <v>7.1496000000000004</v>
      </c>
      <c r="G27" s="54">
        <v>0.33100000000000002</v>
      </c>
      <c r="H27" s="29">
        <v>339</v>
      </c>
      <c r="I27" s="29">
        <v>1</v>
      </c>
      <c r="J27" s="55">
        <v>-0.74328673027084202</v>
      </c>
      <c r="K27" s="56">
        <v>0.1</v>
      </c>
      <c r="L27" s="55">
        <v>-0.84484869936945595</v>
      </c>
      <c r="M27" s="56">
        <v>0.08</v>
      </c>
      <c r="N27" s="55">
        <v>-1.7131773781950965</v>
      </c>
      <c r="O27" s="56">
        <v>0.12</v>
      </c>
      <c r="P27" s="24">
        <v>-1.8582173075020192</v>
      </c>
      <c r="Q27" s="24">
        <v>0.14000000000000001</v>
      </c>
      <c r="R27" s="24">
        <v>-0.27501596878033319</v>
      </c>
      <c r="S27" s="24">
        <v>0.09</v>
      </c>
      <c r="T27" s="24">
        <v>8.7976388996557686E-2</v>
      </c>
      <c r="U27" s="24">
        <v>0.06</v>
      </c>
      <c r="V27" s="24">
        <v>-0.31579796295357809</v>
      </c>
      <c r="W27" s="24">
        <v>0.11</v>
      </c>
      <c r="X27" s="57">
        <v>7.21</v>
      </c>
      <c r="Y27" s="28">
        <v>31.37</v>
      </c>
      <c r="Z27" s="28">
        <v>186.92</v>
      </c>
      <c r="AA27" s="57">
        <v>14.09</v>
      </c>
      <c r="AB27" s="58">
        <v>108.92</v>
      </c>
      <c r="AC27" s="59"/>
      <c r="AD27" s="60"/>
      <c r="AE27" s="61"/>
      <c r="AF27" s="61"/>
      <c r="AG27" s="61"/>
      <c r="AH27" s="65"/>
      <c r="AI27" s="67"/>
      <c r="AJ27" s="67"/>
      <c r="AK27" s="67"/>
      <c r="AL27" s="34"/>
      <c r="AM27" s="34"/>
      <c r="AN27" s="34"/>
      <c r="AO27" s="34"/>
      <c r="AP27" s="34"/>
      <c r="AQ27" s="34"/>
      <c r="AR27" s="34"/>
    </row>
    <row r="28" spans="1:44" x14ac:dyDescent="0.25">
      <c r="A28" s="14" t="s">
        <v>79</v>
      </c>
      <c r="B28" s="10" t="s">
        <v>80</v>
      </c>
      <c r="C28" s="10">
        <v>19.5</v>
      </c>
      <c r="D28" s="10">
        <v>70.5</v>
      </c>
      <c r="E28" s="10" t="s">
        <v>39</v>
      </c>
      <c r="F28" s="16">
        <f t="shared" si="0"/>
        <v>7.4088000000000012</v>
      </c>
      <c r="G28" s="54">
        <v>0.34300000000000003</v>
      </c>
      <c r="H28" s="29">
        <v>318</v>
      </c>
      <c r="I28" s="29">
        <v>1</v>
      </c>
      <c r="J28" s="55">
        <v>-0.40139419348665001</v>
      </c>
      <c r="K28" s="56">
        <v>0.1</v>
      </c>
      <c r="L28" s="55">
        <v>-0.70470712632510801</v>
      </c>
      <c r="M28" s="56">
        <v>0.08</v>
      </c>
      <c r="N28" s="55">
        <v>-0.99197084029800697</v>
      </c>
      <c r="O28" s="56">
        <v>0.12</v>
      </c>
      <c r="P28" s="24">
        <v>-1.3367727719246769</v>
      </c>
      <c r="Q28" s="24">
        <v>0.14000000000000001</v>
      </c>
      <c r="R28" s="24">
        <v>-6.4527454961631425E-2</v>
      </c>
      <c r="S28" s="24">
        <v>0.09</v>
      </c>
      <c r="T28" s="24">
        <v>-3.3647194818920201E-2</v>
      </c>
      <c r="U28" s="24">
        <v>0.06</v>
      </c>
      <c r="V28" s="24">
        <v>1.3282284189350069E-2</v>
      </c>
      <c r="W28" s="24">
        <v>0.11</v>
      </c>
      <c r="X28" s="29">
        <v>16.989999999999998</v>
      </c>
      <c r="Y28" s="28">
        <v>105.71</v>
      </c>
      <c r="Z28" s="28">
        <v>186.34</v>
      </c>
      <c r="AA28" s="57">
        <v>11.56</v>
      </c>
      <c r="AB28" s="58">
        <v>99.75</v>
      </c>
      <c r="AC28" s="59"/>
      <c r="AD28" s="60"/>
      <c r="AE28" s="61"/>
      <c r="AF28" s="61"/>
      <c r="AG28" s="61"/>
      <c r="AH28" s="65"/>
      <c r="AI28" s="67"/>
      <c r="AJ28" s="67"/>
      <c r="AK28" s="67"/>
      <c r="AL28" s="34"/>
      <c r="AM28" s="34"/>
      <c r="AN28" s="34"/>
      <c r="AO28" s="34"/>
      <c r="AP28" s="34"/>
      <c r="AQ28" s="34"/>
      <c r="AR28" s="34"/>
    </row>
    <row r="29" spans="1:44" x14ac:dyDescent="0.25">
      <c r="A29" s="9" t="s">
        <v>81</v>
      </c>
      <c r="B29" s="10"/>
      <c r="C29" s="10"/>
      <c r="D29" s="10"/>
      <c r="E29" s="10"/>
      <c r="F29" s="125"/>
      <c r="G29" s="32"/>
      <c r="H29" s="32"/>
      <c r="I29" s="32"/>
      <c r="J29" s="32"/>
      <c r="K29" s="32"/>
      <c r="L29" s="32"/>
      <c r="M29" s="32"/>
      <c r="N29" s="32"/>
      <c r="O29" s="32"/>
      <c r="P29" s="24"/>
      <c r="Q29" s="24"/>
      <c r="R29" s="24"/>
      <c r="S29" s="24"/>
      <c r="T29" s="24"/>
      <c r="U29" s="24"/>
      <c r="V29" s="24"/>
      <c r="W29" s="24"/>
      <c r="X29" s="25"/>
      <c r="Y29" s="25"/>
      <c r="Z29" s="25"/>
      <c r="AA29" s="25"/>
      <c r="AB29" s="27"/>
      <c r="AC29" s="66"/>
      <c r="AD29" s="60"/>
      <c r="AE29" s="61"/>
      <c r="AF29" s="61"/>
      <c r="AG29" s="61"/>
      <c r="AH29" s="65"/>
      <c r="AI29" s="65"/>
      <c r="AJ29" s="65"/>
      <c r="AK29" s="65"/>
      <c r="AL29" s="34"/>
      <c r="AM29" s="34"/>
      <c r="AN29" s="34"/>
      <c r="AO29" s="34"/>
      <c r="AP29" s="34"/>
      <c r="AQ29" s="34"/>
      <c r="AR29" s="34"/>
    </row>
    <row r="30" spans="1:44" x14ac:dyDescent="0.25">
      <c r="A30" s="14" t="s">
        <v>82</v>
      </c>
      <c r="B30" s="10" t="s">
        <v>83</v>
      </c>
      <c r="C30" s="10">
        <v>31</v>
      </c>
      <c r="D30" s="10">
        <v>82.5</v>
      </c>
      <c r="E30" s="10" t="s">
        <v>84</v>
      </c>
      <c r="F30" s="16">
        <f>G30*28.8</f>
        <v>5.6448</v>
      </c>
      <c r="G30" s="54">
        <v>0.19600000000000001</v>
      </c>
      <c r="H30" s="29">
        <v>250</v>
      </c>
      <c r="I30" s="29">
        <v>1</v>
      </c>
      <c r="J30" s="24">
        <v>-0.41049151845140575</v>
      </c>
      <c r="K30" s="24">
        <v>0.1</v>
      </c>
      <c r="L30" s="24">
        <v>-0.85386809105847394</v>
      </c>
      <c r="M30" s="32">
        <v>0.08</v>
      </c>
      <c r="N30" s="24">
        <v>-1.2201812686042368</v>
      </c>
      <c r="O30" s="32">
        <v>0.12</v>
      </c>
      <c r="P30" s="24">
        <v>-1.6552287050753955</v>
      </c>
      <c r="Q30" s="24">
        <v>0.14000000000000001</v>
      </c>
      <c r="R30" s="24">
        <v>6.6261152275939317E-3</v>
      </c>
      <c r="S30" s="24">
        <v>0.09</v>
      </c>
      <c r="T30" s="24">
        <v>-2.294328111062538E-2</v>
      </c>
      <c r="U30" s="24">
        <v>0.06</v>
      </c>
      <c r="V30" s="24">
        <v>2.4550717612460637E-2</v>
      </c>
      <c r="W30" s="24">
        <v>0.11</v>
      </c>
      <c r="X30" s="29">
        <v>24.59</v>
      </c>
      <c r="Y30" s="28">
        <v>26.7</v>
      </c>
      <c r="Z30" s="28">
        <v>406.49</v>
      </c>
      <c r="AA30" s="57">
        <v>7.32</v>
      </c>
      <c r="AB30" s="23">
        <v>78.536463879652771</v>
      </c>
      <c r="AC30" s="59"/>
      <c r="AD30" s="60"/>
      <c r="AE30" s="61"/>
      <c r="AF30" s="61"/>
      <c r="AG30" s="61"/>
      <c r="AH30" s="65"/>
      <c r="AI30" s="67"/>
      <c r="AJ30" s="67"/>
      <c r="AK30" s="67"/>
      <c r="AL30" s="34"/>
      <c r="AM30" s="34"/>
      <c r="AN30" s="34"/>
      <c r="AO30" s="34"/>
      <c r="AP30" s="34"/>
      <c r="AQ30" s="34"/>
      <c r="AR30" s="34"/>
    </row>
    <row r="31" spans="1:44" x14ac:dyDescent="0.25">
      <c r="A31" s="14" t="s">
        <v>85</v>
      </c>
      <c r="B31" s="10" t="s">
        <v>86</v>
      </c>
      <c r="C31" s="10">
        <v>31</v>
      </c>
      <c r="D31" s="10">
        <v>84</v>
      </c>
      <c r="E31" s="10" t="s">
        <v>87</v>
      </c>
      <c r="F31" s="16">
        <f t="shared" ref="F31:F34" si="1">G31*28.8</f>
        <v>3.8304000000000005</v>
      </c>
      <c r="G31" s="54">
        <v>0.13300000000000001</v>
      </c>
      <c r="H31" s="29">
        <v>137</v>
      </c>
      <c r="I31" s="29">
        <v>1</v>
      </c>
      <c r="J31" s="55">
        <v>-0.74251460215888399</v>
      </c>
      <c r="K31" s="24">
        <v>0.1</v>
      </c>
      <c r="L31" s="55">
        <v>-1.10459571830246</v>
      </c>
      <c r="M31" s="32">
        <v>0.08</v>
      </c>
      <c r="N31" s="55">
        <v>-1.6917807839782499</v>
      </c>
      <c r="O31" s="32">
        <v>0.12</v>
      </c>
      <c r="P31" s="24">
        <v>-2.1112954580205798</v>
      </c>
      <c r="Q31" s="24">
        <v>0.14000000000000001</v>
      </c>
      <c r="R31" s="24">
        <v>-0.21046814673769787</v>
      </c>
      <c r="S31" s="24">
        <v>0.09</v>
      </c>
      <c r="T31" s="24">
        <v>-4.4725398376128878E-2</v>
      </c>
      <c r="U31" s="24">
        <v>0.06</v>
      </c>
      <c r="V31" s="24">
        <v>-0.10408659954677391</v>
      </c>
      <c r="W31" s="24">
        <v>0.11</v>
      </c>
      <c r="X31" s="29">
        <v>16.82</v>
      </c>
      <c r="Y31" s="28">
        <v>33.78</v>
      </c>
      <c r="Z31" s="28">
        <v>531.05999999999995</v>
      </c>
      <c r="AA31" s="57">
        <v>7.99</v>
      </c>
      <c r="AB31" s="23">
        <v>108.568195550205</v>
      </c>
      <c r="AC31" s="59"/>
      <c r="AD31" s="68"/>
      <c r="AE31" s="68"/>
      <c r="AF31" s="68"/>
      <c r="AG31" s="68"/>
      <c r="AH31" s="65"/>
      <c r="AI31" s="67"/>
      <c r="AJ31" s="67"/>
      <c r="AK31" s="67"/>
      <c r="AL31" s="34"/>
      <c r="AM31" s="34"/>
      <c r="AN31" s="34"/>
      <c r="AO31" s="34"/>
      <c r="AP31" s="34"/>
      <c r="AQ31" s="34"/>
      <c r="AR31" s="34"/>
    </row>
    <row r="32" spans="1:44" x14ac:dyDescent="0.25">
      <c r="A32" s="14" t="s">
        <v>88</v>
      </c>
      <c r="B32" s="10" t="s">
        <v>89</v>
      </c>
      <c r="C32" s="10">
        <v>30</v>
      </c>
      <c r="D32" s="10">
        <v>85</v>
      </c>
      <c r="E32" s="10" t="s">
        <v>87</v>
      </c>
      <c r="F32" s="16">
        <f t="shared" si="1"/>
        <v>6.0767999999999995</v>
      </c>
      <c r="G32" s="54">
        <v>0.21099999999999999</v>
      </c>
      <c r="H32" s="29">
        <v>183</v>
      </c>
      <c r="I32" s="29">
        <v>1</v>
      </c>
      <c r="J32" s="69">
        <v>-0.70161048347424004</v>
      </c>
      <c r="K32" s="18">
        <v>0.1</v>
      </c>
      <c r="L32" s="69">
        <v>-1.30261728872121</v>
      </c>
      <c r="M32" s="10">
        <v>0.08</v>
      </c>
      <c r="N32" s="69">
        <v>-2.0064316836362299</v>
      </c>
      <c r="O32" s="10">
        <v>0.12</v>
      </c>
      <c r="P32" s="18">
        <v>-2.6729684417581301</v>
      </c>
      <c r="Q32" s="18">
        <v>0.14000000000000001</v>
      </c>
      <c r="R32" s="18">
        <v>-2.8022436151191266E-2</v>
      </c>
      <c r="S32" s="18">
        <v>0.09</v>
      </c>
      <c r="T32" s="18">
        <v>3.9212869041371334E-2</v>
      </c>
      <c r="U32" s="18">
        <v>0.06</v>
      </c>
      <c r="V32" s="18">
        <v>3.6405845658840086E-3</v>
      </c>
      <c r="W32" s="18">
        <v>0.11</v>
      </c>
      <c r="X32" s="29">
        <v>9.01</v>
      </c>
      <c r="Y32" s="28">
        <v>43.97</v>
      </c>
      <c r="Z32" s="28">
        <v>498.73</v>
      </c>
      <c r="AA32" s="20">
        <v>6.9962294176236108</v>
      </c>
      <c r="AB32" s="23">
        <v>98.802452133423344</v>
      </c>
      <c r="AC32" s="59"/>
      <c r="AD32" s="70"/>
      <c r="AE32" s="70"/>
      <c r="AF32" s="70"/>
      <c r="AG32" s="70"/>
      <c r="AH32" s="66"/>
      <c r="AI32" s="70"/>
      <c r="AJ32" s="70"/>
      <c r="AK32" s="70"/>
    </row>
    <row r="33" spans="1:38" x14ac:dyDescent="0.25">
      <c r="A33" s="14" t="s">
        <v>90</v>
      </c>
      <c r="B33" s="10" t="s">
        <v>91</v>
      </c>
      <c r="C33" s="10">
        <v>30</v>
      </c>
      <c r="D33" s="10">
        <v>87</v>
      </c>
      <c r="E33" s="10" t="s">
        <v>92</v>
      </c>
      <c r="F33" s="16">
        <f t="shared" si="1"/>
        <v>3.5135999999999998</v>
      </c>
      <c r="G33" s="54">
        <v>0.122</v>
      </c>
      <c r="H33" s="29">
        <v>161</v>
      </c>
      <c r="I33" s="29">
        <v>1</v>
      </c>
      <c r="J33" s="69">
        <v>-0.86041740429197</v>
      </c>
      <c r="K33" s="18">
        <v>0.1</v>
      </c>
      <c r="L33" s="69">
        <v>-1.18513104328806</v>
      </c>
      <c r="M33" s="10">
        <v>0.08</v>
      </c>
      <c r="N33" s="69">
        <v>-1.99910431603016</v>
      </c>
      <c r="O33" s="10">
        <v>0.12</v>
      </c>
      <c r="P33" s="18">
        <v>-2.4803209317956201</v>
      </c>
      <c r="Q33" s="18">
        <v>0.14000000000000001</v>
      </c>
      <c r="R33" s="18">
        <v>-0.23537652947947374</v>
      </c>
      <c r="S33" s="18">
        <v>0.09</v>
      </c>
      <c r="T33" s="18">
        <v>5.999006447334132E-2</v>
      </c>
      <c r="U33" s="18">
        <v>0.06</v>
      </c>
      <c r="V33" s="18">
        <v>-0.13390297531985373</v>
      </c>
      <c r="W33" s="18">
        <v>0.11</v>
      </c>
      <c r="X33" s="29">
        <v>17.124285714285715</v>
      </c>
      <c r="Y33" s="28">
        <v>47.3</v>
      </c>
      <c r="Z33" s="28">
        <v>239.84</v>
      </c>
      <c r="AA33" s="20">
        <v>4.6996928987789728</v>
      </c>
      <c r="AB33" s="23">
        <v>76.276527538826102</v>
      </c>
      <c r="AC33" s="59"/>
      <c r="AD33" s="70"/>
      <c r="AE33" s="70"/>
      <c r="AF33" s="70"/>
      <c r="AG33" s="70"/>
      <c r="AH33" s="66"/>
      <c r="AI33" s="70"/>
      <c r="AJ33" s="70"/>
      <c r="AK33" s="70"/>
    </row>
    <row r="34" spans="1:38" x14ac:dyDescent="0.25">
      <c r="A34" s="35" t="s">
        <v>93</v>
      </c>
      <c r="B34" s="36" t="s">
        <v>94</v>
      </c>
      <c r="C34" s="36">
        <v>30</v>
      </c>
      <c r="D34" s="36">
        <v>85</v>
      </c>
      <c r="E34" s="36" t="s">
        <v>49</v>
      </c>
      <c r="F34" s="121">
        <f t="shared" si="1"/>
        <v>4.0032000000000005</v>
      </c>
      <c r="G34" s="71">
        <v>0.13900000000000001</v>
      </c>
      <c r="H34" s="40">
        <v>217</v>
      </c>
      <c r="I34" s="40">
        <v>1</v>
      </c>
      <c r="J34" s="69">
        <v>-0.95319132834159603</v>
      </c>
      <c r="K34" s="38">
        <v>0.1</v>
      </c>
      <c r="L34" s="69">
        <v>-1.51894790726065</v>
      </c>
      <c r="M34" s="36">
        <v>0.08</v>
      </c>
      <c r="N34" s="69">
        <v>-2.6194824383516502</v>
      </c>
      <c r="O34" s="36">
        <v>0.12</v>
      </c>
      <c r="P34" s="38">
        <v>-3.16534861951664</v>
      </c>
      <c r="Q34" s="38">
        <v>0.14000000000000001</v>
      </c>
      <c r="R34" s="38">
        <v>-0.15552347622340279</v>
      </c>
      <c r="S34" s="38">
        <v>0.09</v>
      </c>
      <c r="T34" s="38">
        <v>7.0057099736703377E-2</v>
      </c>
      <c r="U34" s="38">
        <v>0.06</v>
      </c>
      <c r="V34" s="38">
        <v>-0.23914027647513691</v>
      </c>
      <c r="W34" s="38">
        <v>0.11</v>
      </c>
      <c r="X34" s="72">
        <v>6.3</v>
      </c>
      <c r="Y34" s="39">
        <v>28.64</v>
      </c>
      <c r="Z34" s="39">
        <v>349.81</v>
      </c>
      <c r="AA34" s="41">
        <v>10.835266943900223</v>
      </c>
      <c r="AB34" s="42">
        <v>114.09862763351113</v>
      </c>
      <c r="AC34" s="59"/>
      <c r="AD34" s="67"/>
      <c r="AE34" s="67"/>
      <c r="AF34" s="67"/>
      <c r="AG34" s="67"/>
      <c r="AH34" s="65"/>
      <c r="AI34" s="67"/>
      <c r="AJ34" s="67"/>
      <c r="AK34" s="67"/>
      <c r="AL34" s="34"/>
    </row>
    <row r="35" spans="1:38" ht="9.75" customHeight="1" thickBot="1" x14ac:dyDescent="0.3">
      <c r="A35" s="43"/>
      <c r="B35" s="43"/>
      <c r="C35" s="43"/>
      <c r="D35" s="43"/>
      <c r="E35" s="43"/>
      <c r="F35" s="122"/>
      <c r="G35" s="73"/>
      <c r="H35" s="47"/>
      <c r="I35" s="47"/>
      <c r="J35" s="47"/>
      <c r="K35" s="43"/>
      <c r="L35" s="47"/>
      <c r="M35" s="43"/>
      <c r="N35" s="47"/>
      <c r="O35" s="43"/>
      <c r="P35" s="45"/>
      <c r="Q35" s="45"/>
      <c r="R35" s="45"/>
      <c r="S35" s="45"/>
      <c r="T35" s="45"/>
      <c r="U35" s="45"/>
      <c r="V35" s="45"/>
      <c r="W35" s="45"/>
      <c r="X35" s="74"/>
      <c r="Y35" s="46"/>
      <c r="Z35" s="46"/>
      <c r="AA35" s="48"/>
      <c r="AB35" s="49"/>
      <c r="AC35" s="59"/>
      <c r="AD35" s="67"/>
      <c r="AE35" s="67"/>
      <c r="AF35" s="67"/>
      <c r="AG35" s="67"/>
      <c r="AH35" s="65"/>
      <c r="AI35" s="67"/>
      <c r="AJ35" s="67"/>
      <c r="AK35" s="67"/>
      <c r="AL35" s="34"/>
    </row>
    <row r="36" spans="1:38" x14ac:dyDescent="0.25">
      <c r="A36" s="50" t="s">
        <v>95</v>
      </c>
      <c r="B36" s="51"/>
      <c r="C36" s="51"/>
      <c r="D36" s="51"/>
      <c r="E36" s="51"/>
      <c r="F36" s="123"/>
      <c r="G36" s="51"/>
      <c r="H36" s="51"/>
      <c r="I36" s="51"/>
      <c r="J36" s="51"/>
      <c r="K36" s="51"/>
      <c r="L36" s="51"/>
      <c r="M36" s="51"/>
      <c r="N36" s="51"/>
      <c r="O36" s="51"/>
      <c r="P36" s="52"/>
      <c r="Q36" s="52"/>
      <c r="R36" s="52"/>
      <c r="S36" s="52"/>
      <c r="T36" s="52"/>
      <c r="U36" s="52"/>
      <c r="V36" s="52"/>
      <c r="W36" s="52"/>
      <c r="X36" s="3"/>
      <c r="Y36" s="3"/>
      <c r="Z36" s="4"/>
      <c r="AA36" s="3"/>
      <c r="AB36" s="75"/>
      <c r="AC36" s="66"/>
      <c r="AD36" s="65"/>
      <c r="AE36" s="53"/>
      <c r="AF36" s="53"/>
      <c r="AG36" s="53"/>
      <c r="AH36" s="53"/>
      <c r="AI36" s="53"/>
      <c r="AJ36" s="53"/>
      <c r="AK36" s="53"/>
      <c r="AL36" s="34"/>
    </row>
    <row r="37" spans="1:38" x14ac:dyDescent="0.25">
      <c r="A37" s="14" t="s">
        <v>96</v>
      </c>
      <c r="B37" s="10" t="s">
        <v>97</v>
      </c>
      <c r="C37" s="10">
        <v>22</v>
      </c>
      <c r="D37" s="10">
        <v>70.5</v>
      </c>
      <c r="E37" s="10" t="s">
        <v>31</v>
      </c>
      <c r="F37" s="16">
        <f>G37*18</f>
        <v>10.745999999999999</v>
      </c>
      <c r="G37" s="76">
        <v>0.59699999999999998</v>
      </c>
      <c r="H37" s="19">
        <v>418</v>
      </c>
      <c r="I37" s="19">
        <v>3</v>
      </c>
      <c r="J37" s="69">
        <v>-0.51035046205080203</v>
      </c>
      <c r="K37" s="77">
        <v>7.0000000000000007E-2</v>
      </c>
      <c r="L37" s="69">
        <v>-0.38299667887500138</v>
      </c>
      <c r="M37" s="77">
        <v>0.11</v>
      </c>
      <c r="N37" s="69">
        <v>-0.88219997918190607</v>
      </c>
      <c r="O37" s="78">
        <v>0.1</v>
      </c>
      <c r="P37" s="69">
        <v>-0.84238871112610569</v>
      </c>
      <c r="Q37" s="24">
        <v>0.08</v>
      </c>
      <c r="R37" s="79">
        <f t="shared" ref="R37:R64" si="2">J37-0.252*P37</f>
        <v>-0.29806850684702341</v>
      </c>
      <c r="S37" s="79">
        <v>0.05</v>
      </c>
      <c r="T37" s="79">
        <f t="shared" ref="T37:T64" si="3">L37-0.502*P37</f>
        <v>3.9882454110303667E-2</v>
      </c>
      <c r="U37" s="55">
        <v>0.09</v>
      </c>
      <c r="V37" s="55">
        <f t="shared" ref="V37:V64" si="4">N37-(0.752*P37)</f>
        <v>-0.24872366841507454</v>
      </c>
      <c r="W37" s="55">
        <v>7.0000000000000007E-2</v>
      </c>
      <c r="X37" s="19">
        <v>58.425855060005553</v>
      </c>
      <c r="Y37" s="28">
        <v>73.819999999999993</v>
      </c>
      <c r="Z37" s="28">
        <v>694.5</v>
      </c>
      <c r="AA37" s="20">
        <v>8.5503311224064404</v>
      </c>
      <c r="AB37" s="31">
        <v>34.46</v>
      </c>
      <c r="AC37" s="80"/>
      <c r="AD37" s="81"/>
      <c r="AE37" s="62"/>
      <c r="AF37" s="62"/>
      <c r="AG37" s="62"/>
      <c r="AH37" s="62"/>
      <c r="AI37" s="62"/>
      <c r="AJ37" s="62"/>
      <c r="AK37" s="62"/>
      <c r="AL37" s="34"/>
    </row>
    <row r="38" spans="1:38" x14ac:dyDescent="0.25">
      <c r="A38" s="14" t="s">
        <v>98</v>
      </c>
      <c r="B38" s="10" t="s">
        <v>99</v>
      </c>
      <c r="C38" s="10">
        <v>18</v>
      </c>
      <c r="D38" s="10">
        <v>72</v>
      </c>
      <c r="E38" s="10" t="s">
        <v>39</v>
      </c>
      <c r="F38" s="16">
        <f>G38*18</f>
        <v>6.9660000000000002</v>
      </c>
      <c r="G38" s="54">
        <v>0.38700000000000001</v>
      </c>
      <c r="H38" s="29">
        <v>296</v>
      </c>
      <c r="I38" s="29">
        <v>1</v>
      </c>
      <c r="J38" s="69">
        <v>-0.61807867516007897</v>
      </c>
      <c r="K38" s="56">
        <v>0.1</v>
      </c>
      <c r="L38" s="69">
        <v>-0.65837286676218598</v>
      </c>
      <c r="M38" s="56">
        <v>0.08</v>
      </c>
      <c r="N38" s="69">
        <v>-1.3388746896386601</v>
      </c>
      <c r="O38" s="56">
        <v>0.12</v>
      </c>
      <c r="P38" s="24">
        <v>-1.4905590691514401</v>
      </c>
      <c r="Q38" s="24">
        <v>0.14000000000000001</v>
      </c>
      <c r="R38" s="79">
        <f t="shared" si="2"/>
        <v>-0.24245778973391607</v>
      </c>
      <c r="S38" s="24">
        <v>0.09</v>
      </c>
      <c r="T38" s="79">
        <f t="shared" si="3"/>
        <v>8.9887785951836996E-2</v>
      </c>
      <c r="U38" s="24">
        <v>0.06</v>
      </c>
      <c r="V38" s="55">
        <f t="shared" si="4"/>
        <v>-0.21797426963677702</v>
      </c>
      <c r="W38" s="24">
        <v>0.11</v>
      </c>
      <c r="X38" s="19">
        <v>56.292499162829451</v>
      </c>
      <c r="Y38" s="28">
        <v>59.61</v>
      </c>
      <c r="Z38" s="28">
        <v>485.85</v>
      </c>
      <c r="AA38" s="20">
        <v>6.9773808859047772</v>
      </c>
      <c r="AB38" s="31">
        <v>25.84</v>
      </c>
      <c r="AC38" s="82"/>
      <c r="AD38" s="83"/>
      <c r="AE38" s="62"/>
      <c r="AF38" s="62"/>
      <c r="AG38" s="62"/>
      <c r="AH38" s="62"/>
      <c r="AI38" s="62"/>
      <c r="AJ38" s="62"/>
      <c r="AK38" s="62"/>
      <c r="AL38" s="34"/>
    </row>
    <row r="39" spans="1:38" x14ac:dyDescent="0.25">
      <c r="A39" s="14" t="s">
        <v>100</v>
      </c>
      <c r="B39" s="10" t="s">
        <v>101</v>
      </c>
      <c r="C39" s="10">
        <v>18.5</v>
      </c>
      <c r="D39" s="10">
        <v>72</v>
      </c>
      <c r="E39" s="10" t="s">
        <v>34</v>
      </c>
      <c r="F39" s="16">
        <f t="shared" ref="F39:F52" si="5">G39*18</f>
        <v>7.524</v>
      </c>
      <c r="G39" s="54">
        <v>0.41799999999999998</v>
      </c>
      <c r="H39" s="19">
        <v>367</v>
      </c>
      <c r="I39" s="19">
        <v>1</v>
      </c>
      <c r="J39" s="56">
        <v>-7.8616550828636278E-2</v>
      </c>
      <c r="K39" s="56">
        <v>0.1</v>
      </c>
      <c r="L39" s="56">
        <v>-7.9454701700220995E-2</v>
      </c>
      <c r="M39" s="56">
        <v>0.08</v>
      </c>
      <c r="N39" s="56">
        <v>-0.17054286534087301</v>
      </c>
      <c r="O39" s="56">
        <v>0.12</v>
      </c>
      <c r="P39" s="24">
        <v>-0.29871465560737942</v>
      </c>
      <c r="Q39" s="24">
        <v>0.14000000000000001</v>
      </c>
      <c r="R39" s="79">
        <f t="shared" si="2"/>
        <v>-3.3404576155766641E-3</v>
      </c>
      <c r="S39" s="24">
        <v>0.09</v>
      </c>
      <c r="T39" s="79">
        <f t="shared" si="3"/>
        <v>7.0500055414683474E-2</v>
      </c>
      <c r="U39" s="24">
        <v>0.06</v>
      </c>
      <c r="V39" s="55">
        <f t="shared" si="4"/>
        <v>5.4090555675876312E-2</v>
      </c>
      <c r="W39" s="24">
        <v>0.11</v>
      </c>
      <c r="X39" s="19">
        <v>37.174616551415113</v>
      </c>
      <c r="Y39" s="28">
        <v>106.62</v>
      </c>
      <c r="Z39" s="28">
        <v>603.16</v>
      </c>
      <c r="AA39" s="20">
        <v>4.8222397691710555</v>
      </c>
      <c r="AB39" s="31">
        <v>43</v>
      </c>
      <c r="AC39" s="84"/>
      <c r="AD39" s="81"/>
      <c r="AE39" s="62"/>
      <c r="AF39" s="62"/>
      <c r="AG39" s="62"/>
      <c r="AH39" s="62"/>
      <c r="AI39" s="62"/>
      <c r="AJ39" s="62"/>
      <c r="AK39" s="62"/>
      <c r="AL39" s="34"/>
    </row>
    <row r="40" spans="1:38" x14ac:dyDescent="0.25">
      <c r="A40" s="14" t="s">
        <v>102</v>
      </c>
      <c r="B40" s="10" t="s">
        <v>103</v>
      </c>
      <c r="C40" s="10">
        <v>19</v>
      </c>
      <c r="D40" s="10">
        <v>72.5</v>
      </c>
      <c r="E40" s="10" t="s">
        <v>104</v>
      </c>
      <c r="F40" s="16">
        <f t="shared" si="5"/>
        <v>6.9119999999999999</v>
      </c>
      <c r="G40" s="76">
        <v>0.38400000000000001</v>
      </c>
      <c r="H40" s="19">
        <v>316.66666666666725</v>
      </c>
      <c r="I40" s="19">
        <v>1</v>
      </c>
      <c r="J40" s="85">
        <v>-0.37624856425477748</v>
      </c>
      <c r="K40" s="56">
        <v>0.1</v>
      </c>
      <c r="L40" s="85">
        <v>-0.13294961478194089</v>
      </c>
      <c r="M40" s="56">
        <v>0.08</v>
      </c>
      <c r="N40" s="85">
        <v>-0.5920262345590066</v>
      </c>
      <c r="O40" s="56">
        <v>0.12</v>
      </c>
      <c r="P40" s="24">
        <v>-0.44110563063559649</v>
      </c>
      <c r="Q40" s="24">
        <v>0.14000000000000001</v>
      </c>
      <c r="R40" s="79">
        <f t="shared" si="2"/>
        <v>-0.26508994533460717</v>
      </c>
      <c r="S40" s="24">
        <v>0.09</v>
      </c>
      <c r="T40" s="79">
        <f t="shared" si="3"/>
        <v>8.8485411797128544E-2</v>
      </c>
      <c r="U40" s="24">
        <v>0.06</v>
      </c>
      <c r="V40" s="55">
        <f t="shared" si="4"/>
        <v>-0.26031480032103804</v>
      </c>
      <c r="W40" s="24">
        <v>0.11</v>
      </c>
      <c r="X40" s="19">
        <v>76.623930504762001</v>
      </c>
      <c r="Y40" s="28">
        <v>102.58</v>
      </c>
      <c r="Z40" s="28">
        <v>585.19000000000005</v>
      </c>
      <c r="AA40" s="20">
        <v>5.0987163152671053</v>
      </c>
      <c r="AB40" s="31">
        <v>108.3</v>
      </c>
      <c r="AC40" s="80"/>
      <c r="AD40" s="83"/>
      <c r="AE40" s="62"/>
      <c r="AF40" s="62"/>
      <c r="AG40" s="62"/>
      <c r="AH40" s="62"/>
      <c r="AI40" s="62"/>
      <c r="AJ40" s="62"/>
      <c r="AK40" s="62"/>
      <c r="AL40" s="34"/>
    </row>
    <row r="41" spans="1:38" x14ac:dyDescent="0.25">
      <c r="A41" s="14" t="s">
        <v>105</v>
      </c>
      <c r="B41" s="10" t="s">
        <v>106</v>
      </c>
      <c r="C41" s="10">
        <v>18.5</v>
      </c>
      <c r="D41" s="10">
        <v>73</v>
      </c>
      <c r="E41" s="10" t="s">
        <v>39</v>
      </c>
      <c r="F41" s="16">
        <f t="shared" si="5"/>
        <v>5.0220000000000002</v>
      </c>
      <c r="G41" s="76">
        <v>0.27900000000000003</v>
      </c>
      <c r="H41" s="19">
        <v>277.777777777778</v>
      </c>
      <c r="I41" s="19">
        <v>1</v>
      </c>
      <c r="J41" s="56">
        <v>-0.29454952993790418</v>
      </c>
      <c r="K41" s="56">
        <v>0.1</v>
      </c>
      <c r="L41" s="56">
        <v>-9.7206420465956178E-2</v>
      </c>
      <c r="M41" s="56">
        <v>0.08</v>
      </c>
      <c r="N41" s="56">
        <v>-0.34485579019818402</v>
      </c>
      <c r="O41" s="56">
        <v>0.12</v>
      </c>
      <c r="P41" s="24">
        <v>-0.21979786291670411</v>
      </c>
      <c r="Q41" s="24">
        <v>0.14000000000000001</v>
      </c>
      <c r="R41" s="79">
        <f t="shared" si="2"/>
        <v>-0.23916046848289474</v>
      </c>
      <c r="S41" s="24">
        <v>0.09</v>
      </c>
      <c r="T41" s="79">
        <f t="shared" si="3"/>
        <v>1.3132106718229286E-2</v>
      </c>
      <c r="U41" s="24">
        <v>0.06</v>
      </c>
      <c r="V41" s="55">
        <f t="shared" si="4"/>
        <v>-0.17956779728482253</v>
      </c>
      <c r="W41" s="24">
        <v>0.11</v>
      </c>
      <c r="X41" s="19">
        <v>56.755321584607223</v>
      </c>
      <c r="Y41" s="28">
        <v>109.59</v>
      </c>
      <c r="Z41" s="28">
        <v>795.68</v>
      </c>
      <c r="AA41" s="20">
        <v>5.0611714597388904</v>
      </c>
      <c r="AB41" s="31">
        <v>72.89</v>
      </c>
      <c r="AC41" s="80"/>
      <c r="AD41" s="81"/>
      <c r="AE41" s="62"/>
      <c r="AF41" s="62"/>
      <c r="AG41" s="62"/>
      <c r="AH41" s="62"/>
      <c r="AI41" s="62"/>
      <c r="AJ41" s="62"/>
      <c r="AK41" s="62"/>
      <c r="AL41" s="34"/>
    </row>
    <row r="42" spans="1:38" x14ac:dyDescent="0.25">
      <c r="A42" s="14" t="s">
        <v>107</v>
      </c>
      <c r="B42" s="10" t="s">
        <v>108</v>
      </c>
      <c r="C42" s="10">
        <v>17.5</v>
      </c>
      <c r="D42" s="10">
        <v>68</v>
      </c>
      <c r="E42" s="10" t="s">
        <v>34</v>
      </c>
      <c r="F42" s="16">
        <f t="shared" si="5"/>
        <v>7.1460000000000008</v>
      </c>
      <c r="G42" s="76">
        <v>0.39700000000000002</v>
      </c>
      <c r="H42" s="19">
        <v>277.777777777778</v>
      </c>
      <c r="I42" s="19">
        <v>1</v>
      </c>
      <c r="J42" s="85">
        <v>-0.16792062869397384</v>
      </c>
      <c r="K42" s="56">
        <v>0.1</v>
      </c>
      <c r="L42" s="85">
        <v>-6.6623249914596894E-2</v>
      </c>
      <c r="M42" s="56">
        <v>0.08</v>
      </c>
      <c r="N42" s="85">
        <v>-0.36664883815218374</v>
      </c>
      <c r="O42" s="56">
        <v>0.12</v>
      </c>
      <c r="P42" s="24">
        <v>-0.12242497419934217</v>
      </c>
      <c r="Q42" s="24">
        <v>0.14000000000000001</v>
      </c>
      <c r="R42" s="79">
        <f t="shared" si="2"/>
        <v>-0.13706953519573961</v>
      </c>
      <c r="S42" s="24">
        <v>0.09</v>
      </c>
      <c r="T42" s="79">
        <f t="shared" si="3"/>
        <v>-5.1659128665271226E-3</v>
      </c>
      <c r="U42" s="24">
        <v>0.06</v>
      </c>
      <c r="V42" s="55">
        <f t="shared" si="4"/>
        <v>-0.27458525755427843</v>
      </c>
      <c r="W42" s="24">
        <v>0.11</v>
      </c>
      <c r="X42" s="19">
        <v>61.545994504301106</v>
      </c>
      <c r="Y42" s="28">
        <v>105.92</v>
      </c>
      <c r="Z42" s="28">
        <v>892.59</v>
      </c>
      <c r="AA42" s="20">
        <v>5.7270007058955557</v>
      </c>
      <c r="AB42" s="31">
        <v>162.91</v>
      </c>
      <c r="AC42" s="80"/>
      <c r="AD42" s="34"/>
      <c r="AE42" s="62"/>
      <c r="AF42" s="62"/>
      <c r="AG42" s="62"/>
      <c r="AH42" s="62"/>
      <c r="AI42" s="62"/>
      <c r="AJ42" s="62"/>
      <c r="AK42" s="62"/>
      <c r="AL42" s="34"/>
    </row>
    <row r="43" spans="1:38" x14ac:dyDescent="0.25">
      <c r="A43" s="14" t="s">
        <v>109</v>
      </c>
      <c r="B43" s="10" t="s">
        <v>110</v>
      </c>
      <c r="C43" s="10">
        <v>17.5</v>
      </c>
      <c r="D43" s="10">
        <v>72.5</v>
      </c>
      <c r="E43" s="10" t="s">
        <v>34</v>
      </c>
      <c r="F43" s="16">
        <f>G43*18</f>
        <v>5.7960000000000003</v>
      </c>
      <c r="G43" s="54">
        <v>0.32200000000000001</v>
      </c>
      <c r="H43" s="19">
        <v>283</v>
      </c>
      <c r="I43" s="19">
        <v>1</v>
      </c>
      <c r="J43" s="86">
        <v>-0.74521047534558704</v>
      </c>
      <c r="K43" s="56">
        <v>0.1</v>
      </c>
      <c r="L43" s="86">
        <v>-1.00356495757847</v>
      </c>
      <c r="M43" s="56">
        <v>0.08</v>
      </c>
      <c r="N43" s="86">
        <v>-1.72324140993833</v>
      </c>
      <c r="O43" s="56">
        <v>0.12</v>
      </c>
      <c r="P43" s="24">
        <v>-1.9022272168689458</v>
      </c>
      <c r="Q43" s="24">
        <v>0.14000000000000001</v>
      </c>
      <c r="R43" s="79">
        <f t="shared" si="2"/>
        <v>-0.2658492166946127</v>
      </c>
      <c r="S43" s="24">
        <v>0.09</v>
      </c>
      <c r="T43" s="79">
        <f t="shared" si="3"/>
        <v>-4.8646894710259181E-2</v>
      </c>
      <c r="U43" s="24">
        <v>0.06</v>
      </c>
      <c r="V43" s="55">
        <f t="shared" si="4"/>
        <v>-0.29276654285288273</v>
      </c>
      <c r="W43" s="24">
        <v>0.11</v>
      </c>
      <c r="X43" s="19">
        <v>113.64085155717</v>
      </c>
      <c r="Y43" s="28">
        <v>169.04</v>
      </c>
      <c r="Z43" s="28">
        <v>407.11</v>
      </c>
      <c r="AA43" s="20">
        <v>3.8546189791641665</v>
      </c>
      <c r="AB43" s="31">
        <v>204.36</v>
      </c>
      <c r="AC43" s="84"/>
      <c r="AD43" s="87"/>
      <c r="AE43" s="87"/>
      <c r="AF43" s="87"/>
      <c r="AG43" s="87"/>
      <c r="AH43" s="65"/>
      <c r="AI43" s="67"/>
      <c r="AJ43" s="67"/>
      <c r="AK43" s="67"/>
      <c r="AL43" s="65"/>
    </row>
    <row r="44" spans="1:38" x14ac:dyDescent="0.25">
      <c r="A44" s="14" t="s">
        <v>111</v>
      </c>
      <c r="B44" s="10" t="s">
        <v>112</v>
      </c>
      <c r="C44" s="10">
        <v>17.5</v>
      </c>
      <c r="D44" s="10">
        <v>70.5</v>
      </c>
      <c r="E44" s="10" t="s">
        <v>39</v>
      </c>
      <c r="F44" s="16">
        <f t="shared" si="5"/>
        <v>8.01</v>
      </c>
      <c r="G44" s="76">
        <v>0.44500000000000001</v>
      </c>
      <c r="H44" s="19">
        <v>420.00000000000301</v>
      </c>
      <c r="I44" s="19">
        <v>1</v>
      </c>
      <c r="J44" s="88">
        <v>-0.83206795767031305</v>
      </c>
      <c r="K44" s="56">
        <v>0.1</v>
      </c>
      <c r="L44" s="88">
        <v>-1.4612667462823501</v>
      </c>
      <c r="M44" s="56">
        <v>0.08</v>
      </c>
      <c r="N44" s="88">
        <v>-2.3847679473385508</v>
      </c>
      <c r="O44" s="56">
        <v>0.12</v>
      </c>
      <c r="P44" s="24">
        <v>-3.0558947323245933</v>
      </c>
      <c r="Q44" s="24">
        <v>0.14000000000000001</v>
      </c>
      <c r="R44" s="79">
        <f t="shared" si="2"/>
        <v>-6.1982485124515541E-2</v>
      </c>
      <c r="S44" s="24">
        <v>0.09</v>
      </c>
      <c r="T44" s="79">
        <f t="shared" si="3"/>
        <v>7.2792409344595743E-2</v>
      </c>
      <c r="U44" s="24">
        <v>0.06</v>
      </c>
      <c r="V44" s="55">
        <f t="shared" si="4"/>
        <v>-8.6735108630456637E-2</v>
      </c>
      <c r="W44" s="24">
        <v>0.11</v>
      </c>
      <c r="X44" s="19">
        <v>48.110688886345329</v>
      </c>
      <c r="Y44" s="28">
        <v>135.69</v>
      </c>
      <c r="Z44" s="28">
        <v>477.76</v>
      </c>
      <c r="AA44" s="20">
        <v>4.5738523985242798</v>
      </c>
      <c r="AB44" s="31">
        <v>66.98</v>
      </c>
      <c r="AC44" s="84"/>
      <c r="AD44" s="87"/>
      <c r="AE44" s="87"/>
      <c r="AF44" s="87"/>
      <c r="AG44" s="87"/>
      <c r="AH44" s="65"/>
      <c r="AI44" s="67"/>
      <c r="AJ44" s="67"/>
      <c r="AK44" s="67"/>
      <c r="AL44" s="65"/>
    </row>
    <row r="45" spans="1:38" x14ac:dyDescent="0.25">
      <c r="A45" s="14" t="s">
        <v>113</v>
      </c>
      <c r="B45" s="10" t="s">
        <v>114</v>
      </c>
      <c r="C45" s="10">
        <v>17</v>
      </c>
      <c r="D45" s="10">
        <v>68.5</v>
      </c>
      <c r="E45" s="10" t="s">
        <v>39</v>
      </c>
      <c r="F45" s="16">
        <f t="shared" si="5"/>
        <v>8.5679999999999996</v>
      </c>
      <c r="G45" s="76">
        <v>0.47599999999999998</v>
      </c>
      <c r="H45" s="19">
        <v>366.66666666667101</v>
      </c>
      <c r="I45" s="19">
        <v>1</v>
      </c>
      <c r="J45" s="88">
        <v>-0.44961606260996001</v>
      </c>
      <c r="K45" s="56">
        <v>0.1</v>
      </c>
      <c r="L45" s="88">
        <v>-1.14923385815937</v>
      </c>
      <c r="M45" s="56">
        <v>0.08</v>
      </c>
      <c r="N45" s="88">
        <v>-1.74236836103455</v>
      </c>
      <c r="O45" s="56">
        <v>0.12</v>
      </c>
      <c r="P45" s="24">
        <v>-2.4357548284413002</v>
      </c>
      <c r="Q45" s="24">
        <v>0.14000000000000001</v>
      </c>
      <c r="R45" s="79">
        <f t="shared" si="2"/>
        <v>0.1641941541572477</v>
      </c>
      <c r="S45" s="24">
        <v>0.09</v>
      </c>
      <c r="T45" s="79">
        <f t="shared" si="3"/>
        <v>7.3515065718162687E-2</v>
      </c>
      <c r="U45" s="24">
        <v>0.06</v>
      </c>
      <c r="V45" s="55">
        <f t="shared" si="4"/>
        <v>8.9319269953307856E-2</v>
      </c>
      <c r="W45" s="24">
        <v>0.11</v>
      </c>
      <c r="X45" s="19">
        <v>44.359914675918169</v>
      </c>
      <c r="Y45" s="28">
        <v>166.36</v>
      </c>
      <c r="Z45" s="28">
        <v>497.78</v>
      </c>
      <c r="AA45" s="20">
        <v>3.9017403084612994</v>
      </c>
      <c r="AB45" s="31">
        <v>43.69</v>
      </c>
      <c r="AC45" s="89"/>
      <c r="AD45" s="87"/>
      <c r="AE45" s="87"/>
      <c r="AF45" s="87"/>
      <c r="AG45" s="87"/>
      <c r="AH45" s="65"/>
      <c r="AI45" s="67"/>
      <c r="AJ45" s="67"/>
      <c r="AK45" s="67"/>
      <c r="AL45" s="65"/>
    </row>
    <row r="46" spans="1:38" x14ac:dyDescent="0.25">
      <c r="A46" s="14" t="s">
        <v>115</v>
      </c>
      <c r="B46" s="10" t="s">
        <v>116</v>
      </c>
      <c r="C46" s="10">
        <v>19</v>
      </c>
      <c r="D46" s="10">
        <v>79.5</v>
      </c>
      <c r="E46" s="10" t="s">
        <v>39</v>
      </c>
      <c r="F46" s="16">
        <f t="shared" si="5"/>
        <v>8.4599999999999991</v>
      </c>
      <c r="G46" s="54">
        <v>0.47</v>
      </c>
      <c r="H46" s="19">
        <v>426.66666666667101</v>
      </c>
      <c r="I46" s="19">
        <v>1</v>
      </c>
      <c r="J46" s="88">
        <v>-0.33821625581487158</v>
      </c>
      <c r="K46" s="56">
        <v>0.1</v>
      </c>
      <c r="L46" s="88">
        <v>-0.92250097542057041</v>
      </c>
      <c r="M46" s="56">
        <v>0.08</v>
      </c>
      <c r="N46" s="88">
        <v>-1.29823379154879</v>
      </c>
      <c r="O46" s="56">
        <v>0.12</v>
      </c>
      <c r="P46" s="24">
        <v>-1.9461824721974663</v>
      </c>
      <c r="Q46" s="24">
        <v>0.14000000000000001</v>
      </c>
      <c r="R46" s="79">
        <f t="shared" si="2"/>
        <v>0.15222172717888993</v>
      </c>
      <c r="S46" s="24">
        <v>0.09</v>
      </c>
      <c r="T46" s="79">
        <f t="shared" si="3"/>
        <v>5.4482625622557679E-2</v>
      </c>
      <c r="U46" s="24">
        <v>0.06</v>
      </c>
      <c r="V46" s="55">
        <f t="shared" si="4"/>
        <v>0.16529542754370463</v>
      </c>
      <c r="W46" s="24">
        <v>0.11</v>
      </c>
      <c r="X46" s="19">
        <v>69.981864105846654</v>
      </c>
      <c r="Y46" s="28">
        <v>242.76</v>
      </c>
      <c r="Z46" s="28">
        <v>794.11</v>
      </c>
      <c r="AA46" s="20">
        <v>6.3238708769926113</v>
      </c>
      <c r="AB46" s="31">
        <v>73.739999999999995</v>
      </c>
      <c r="AC46" s="59"/>
      <c r="AD46" s="87"/>
      <c r="AE46" s="87"/>
      <c r="AF46" s="87"/>
      <c r="AG46" s="87"/>
      <c r="AH46" s="65"/>
      <c r="AI46" s="67"/>
      <c r="AJ46" s="67"/>
      <c r="AK46" s="67"/>
      <c r="AL46" s="65"/>
    </row>
    <row r="47" spans="1:38" x14ac:dyDescent="0.25">
      <c r="A47" s="14" t="s">
        <v>117</v>
      </c>
      <c r="B47" s="10" t="s">
        <v>118</v>
      </c>
      <c r="C47" s="10">
        <v>19</v>
      </c>
      <c r="D47" s="10">
        <v>69.5</v>
      </c>
      <c r="E47" s="10" t="s">
        <v>31</v>
      </c>
      <c r="F47" s="16">
        <f t="shared" si="5"/>
        <v>4.2839999999999998</v>
      </c>
      <c r="G47" s="54">
        <v>0.23799999999999999</v>
      </c>
      <c r="H47" s="19">
        <v>302.22222222222399</v>
      </c>
      <c r="I47" s="19">
        <v>1</v>
      </c>
      <c r="J47" s="88">
        <v>-0.218514185480711</v>
      </c>
      <c r="K47" s="56">
        <v>0.1</v>
      </c>
      <c r="L47" s="88">
        <v>-0.68706046939816501</v>
      </c>
      <c r="M47" s="56">
        <v>0.08</v>
      </c>
      <c r="N47" s="88">
        <v>-1.06671558939053</v>
      </c>
      <c r="O47" s="56">
        <v>0.12</v>
      </c>
      <c r="P47" s="24">
        <v>-1.5152309556951682</v>
      </c>
      <c r="Q47" s="24">
        <v>0.14000000000000001</v>
      </c>
      <c r="R47" s="79">
        <f t="shared" si="2"/>
        <v>0.16332401535447139</v>
      </c>
      <c r="S47" s="24">
        <v>0.09</v>
      </c>
      <c r="T47" s="79">
        <f t="shared" si="3"/>
        <v>7.3585470360809424E-2</v>
      </c>
      <c r="U47" s="24">
        <v>0.06</v>
      </c>
      <c r="V47" s="55">
        <f t="shared" si="4"/>
        <v>7.2738089292236463E-2</v>
      </c>
      <c r="W47" s="24">
        <v>0.11</v>
      </c>
      <c r="X47" s="19">
        <v>89.342852936605993</v>
      </c>
      <c r="Y47" s="28">
        <v>49.5</v>
      </c>
      <c r="Z47" s="28">
        <v>175.32</v>
      </c>
      <c r="AA47" s="20">
        <v>4.9962294176236099</v>
      </c>
      <c r="AB47" s="31">
        <v>213.01</v>
      </c>
      <c r="AC47" s="59"/>
      <c r="AD47" s="60"/>
      <c r="AE47" s="60"/>
      <c r="AF47" s="60"/>
      <c r="AG47" s="60"/>
      <c r="AH47" s="66"/>
      <c r="AI47" s="70"/>
      <c r="AJ47" s="70"/>
      <c r="AK47" s="70"/>
      <c r="AL47" s="66"/>
    </row>
    <row r="48" spans="1:38" x14ac:dyDescent="0.25">
      <c r="A48" s="14" t="s">
        <v>119</v>
      </c>
      <c r="B48" s="10" t="s">
        <v>120</v>
      </c>
      <c r="C48" s="10">
        <v>18</v>
      </c>
      <c r="D48" s="10">
        <v>71</v>
      </c>
      <c r="E48" s="10" t="s">
        <v>39</v>
      </c>
      <c r="F48" s="16">
        <f>G48*18</f>
        <v>7.5419999999999998</v>
      </c>
      <c r="G48" s="54">
        <v>0.41899999999999998</v>
      </c>
      <c r="H48" s="29">
        <v>418</v>
      </c>
      <c r="I48" s="19">
        <v>1</v>
      </c>
      <c r="J48" s="55">
        <v>-0.45885046258098416</v>
      </c>
      <c r="K48" s="56">
        <v>0.1</v>
      </c>
      <c r="L48" s="55">
        <v>-0.67438840071565309</v>
      </c>
      <c r="M48" s="56">
        <v>0.08</v>
      </c>
      <c r="N48" s="55">
        <v>-1.1849056719940001</v>
      </c>
      <c r="O48" s="56">
        <v>0.12</v>
      </c>
      <c r="P48" s="24">
        <v>-1.2768233857739508</v>
      </c>
      <c r="Q48" s="24">
        <v>0.14000000000000001</v>
      </c>
      <c r="R48" s="79">
        <f t="shared" si="2"/>
        <v>-0.13709096936594856</v>
      </c>
      <c r="S48" s="24">
        <v>0.09</v>
      </c>
      <c r="T48" s="79">
        <f t="shared" si="3"/>
        <v>-3.3423061057129777E-2</v>
      </c>
      <c r="U48" s="24">
        <v>0.06</v>
      </c>
      <c r="V48" s="55">
        <f t="shared" si="4"/>
        <v>-0.22473448589198908</v>
      </c>
      <c r="W48" s="24">
        <v>0.11</v>
      </c>
      <c r="X48" s="29">
        <v>65.709999999999994</v>
      </c>
      <c r="Y48" s="28">
        <v>69.290000000000006</v>
      </c>
      <c r="Z48" s="28">
        <v>295.38</v>
      </c>
      <c r="AA48" s="20">
        <v>3.3457086227551169</v>
      </c>
      <c r="AB48" s="31">
        <v>31.02</v>
      </c>
      <c r="AC48" s="59"/>
      <c r="AD48" s="60"/>
      <c r="AE48" s="60"/>
      <c r="AF48" s="60"/>
      <c r="AG48" s="60"/>
      <c r="AH48" s="66"/>
      <c r="AI48" s="70"/>
      <c r="AJ48" s="70"/>
      <c r="AK48" s="70"/>
      <c r="AL48" s="66"/>
    </row>
    <row r="49" spans="1:38" x14ac:dyDescent="0.25">
      <c r="A49" s="14" t="s">
        <v>121</v>
      </c>
      <c r="B49" s="10" t="s">
        <v>122</v>
      </c>
      <c r="C49" s="10">
        <v>18.5</v>
      </c>
      <c r="D49" s="10">
        <v>75</v>
      </c>
      <c r="E49" s="10" t="s">
        <v>31</v>
      </c>
      <c r="F49" s="16">
        <f t="shared" si="5"/>
        <v>5.6879999999999997</v>
      </c>
      <c r="G49" s="54">
        <v>0.316</v>
      </c>
      <c r="H49" s="19">
        <v>266.66666666667123</v>
      </c>
      <c r="I49" s="19">
        <v>1</v>
      </c>
      <c r="J49" s="55">
        <v>-0.215729856316349</v>
      </c>
      <c r="K49" s="56">
        <v>0.1</v>
      </c>
      <c r="L49" s="55">
        <v>-0.515468878112742</v>
      </c>
      <c r="M49" s="56">
        <v>0.08</v>
      </c>
      <c r="N49" s="55">
        <v>-0.86775976000381005</v>
      </c>
      <c r="O49" s="56">
        <v>0.12</v>
      </c>
      <c r="P49" s="24">
        <v>-1.1396829720453638</v>
      </c>
      <c r="Q49" s="24">
        <v>0.14000000000000001</v>
      </c>
      <c r="R49" s="79">
        <f t="shared" si="2"/>
        <v>7.1470252639082688E-2</v>
      </c>
      <c r="S49" s="24">
        <v>0.09</v>
      </c>
      <c r="T49" s="79">
        <f t="shared" si="3"/>
        <v>5.6651973854030646E-2</v>
      </c>
      <c r="U49" s="24">
        <v>0.06</v>
      </c>
      <c r="V49" s="55">
        <f t="shared" si="4"/>
        <v>-1.0718165025696447E-2</v>
      </c>
      <c r="W49" s="24">
        <v>0.11</v>
      </c>
      <c r="X49" s="19">
        <v>89.343379070468998</v>
      </c>
      <c r="Y49" s="19">
        <v>122.17057997611778</v>
      </c>
      <c r="Z49" s="19">
        <v>425.59279922900276</v>
      </c>
      <c r="AA49" s="20">
        <v>2.7488384516580888</v>
      </c>
      <c r="AB49" s="31">
        <v>82.85</v>
      </c>
      <c r="AC49" s="59"/>
      <c r="AD49" s="60"/>
      <c r="AE49" s="60"/>
      <c r="AF49" s="60"/>
      <c r="AG49" s="60"/>
      <c r="AH49" s="66"/>
      <c r="AI49" s="70"/>
      <c r="AJ49" s="70"/>
      <c r="AK49" s="70"/>
      <c r="AL49" s="66"/>
    </row>
    <row r="50" spans="1:38" x14ac:dyDescent="0.25">
      <c r="A50" s="14" t="s">
        <v>123</v>
      </c>
      <c r="B50" s="10" t="s">
        <v>124</v>
      </c>
      <c r="C50" s="10" t="s">
        <v>125</v>
      </c>
      <c r="D50" s="10">
        <v>77</v>
      </c>
      <c r="E50" s="10" t="s">
        <v>39</v>
      </c>
      <c r="F50" s="16">
        <f>G50*18</f>
        <v>7.6139999999999999</v>
      </c>
      <c r="G50" s="76">
        <v>0.42299999999999999</v>
      </c>
      <c r="H50" s="19">
        <v>433.33333333332303</v>
      </c>
      <c r="I50" s="19">
        <v>1</v>
      </c>
      <c r="J50" s="88">
        <v>-0.31292169704053602</v>
      </c>
      <c r="K50" s="56">
        <v>0.1</v>
      </c>
      <c r="L50" s="88">
        <v>-0.96273557823589595</v>
      </c>
      <c r="M50" s="56">
        <v>0.08</v>
      </c>
      <c r="N50" s="88">
        <v>-1.3418981573370958</v>
      </c>
      <c r="O50" s="56">
        <v>0.12</v>
      </c>
      <c r="P50" s="24">
        <v>-1.9416153077256304</v>
      </c>
      <c r="Q50" s="24">
        <v>0.14000000000000001</v>
      </c>
      <c r="R50" s="79">
        <f t="shared" si="2"/>
        <v>0.17636536050632284</v>
      </c>
      <c r="S50" s="24">
        <v>0.09</v>
      </c>
      <c r="T50" s="79">
        <f t="shared" si="3"/>
        <v>1.1955306242370511E-2</v>
      </c>
      <c r="U50" s="24">
        <v>0.06</v>
      </c>
      <c r="V50" s="55">
        <f t="shared" si="4"/>
        <v>0.11819655407257823</v>
      </c>
      <c r="W50" s="24">
        <v>0.11</v>
      </c>
      <c r="X50" s="29">
        <v>50.79</v>
      </c>
      <c r="Y50" s="19">
        <v>149.17359070731445</v>
      </c>
      <c r="Z50" s="19">
        <v>283.58155115196439</v>
      </c>
      <c r="AA50" s="20">
        <v>5.076726361595111</v>
      </c>
      <c r="AB50" s="31">
        <v>126</v>
      </c>
      <c r="AC50" s="59"/>
      <c r="AD50" s="60"/>
      <c r="AE50" s="60"/>
      <c r="AF50" s="60"/>
      <c r="AG50" s="60"/>
      <c r="AH50" s="66"/>
      <c r="AI50" s="70"/>
      <c r="AJ50" s="70"/>
      <c r="AK50" s="70"/>
      <c r="AL50" s="66"/>
    </row>
    <row r="51" spans="1:38" x14ac:dyDescent="0.25">
      <c r="A51" s="14" t="s">
        <v>126</v>
      </c>
      <c r="B51" s="10" t="s">
        <v>127</v>
      </c>
      <c r="C51" s="10">
        <v>18.5</v>
      </c>
      <c r="D51" s="10">
        <v>75</v>
      </c>
      <c r="E51" s="10" t="s">
        <v>39</v>
      </c>
      <c r="F51" s="16">
        <f>G51*18</f>
        <v>8.3339999999999996</v>
      </c>
      <c r="G51" s="54">
        <v>0.46300000000000002</v>
      </c>
      <c r="H51" s="19">
        <v>416.11111111111302</v>
      </c>
      <c r="I51" s="19">
        <v>1</v>
      </c>
      <c r="J51" s="55">
        <v>-8.9753331596997832E-2</v>
      </c>
      <c r="K51" s="56">
        <v>0.1</v>
      </c>
      <c r="L51" s="55">
        <v>-0.49008048391581899</v>
      </c>
      <c r="M51" s="56">
        <v>0.08</v>
      </c>
      <c r="N51" s="55">
        <v>-0.56652858056100996</v>
      </c>
      <c r="O51" s="56">
        <v>0.12</v>
      </c>
      <c r="P51" s="24">
        <v>-1.1468579349315222</v>
      </c>
      <c r="Q51" s="24">
        <v>0.14000000000000001</v>
      </c>
      <c r="R51" s="79">
        <f t="shared" si="2"/>
        <v>0.19925486800574577</v>
      </c>
      <c r="S51" s="24">
        <v>0.09</v>
      </c>
      <c r="T51" s="79">
        <f t="shared" si="3"/>
        <v>8.5642199419805165E-2</v>
      </c>
      <c r="U51" s="24">
        <v>0.06</v>
      </c>
      <c r="V51" s="55">
        <f t="shared" si="4"/>
        <v>0.29590858650749474</v>
      </c>
      <c r="W51" s="24">
        <v>0.11</v>
      </c>
      <c r="X51" s="29">
        <v>41.12</v>
      </c>
      <c r="Y51" s="19">
        <v>49.233569351906333</v>
      </c>
      <c r="Z51" s="19">
        <v>436.05774641088556</v>
      </c>
      <c r="AA51" s="20">
        <v>4.8662196765150441</v>
      </c>
      <c r="AB51" s="31">
        <v>29.45</v>
      </c>
      <c r="AC51" s="59"/>
      <c r="AD51" s="60"/>
      <c r="AE51" s="60"/>
      <c r="AF51" s="60"/>
      <c r="AG51" s="60"/>
      <c r="AH51" s="66"/>
      <c r="AI51" s="70"/>
      <c r="AJ51" s="70"/>
      <c r="AK51" s="70"/>
      <c r="AL51" s="66"/>
    </row>
    <row r="52" spans="1:38" x14ac:dyDescent="0.25">
      <c r="A52" s="14" t="s">
        <v>128</v>
      </c>
      <c r="B52" s="10" t="s">
        <v>129</v>
      </c>
      <c r="C52" s="10">
        <v>18.5</v>
      </c>
      <c r="D52" s="10">
        <v>69.5</v>
      </c>
      <c r="E52" s="10" t="s">
        <v>31</v>
      </c>
      <c r="F52" s="16">
        <f t="shared" si="5"/>
        <v>8.3879999999999999</v>
      </c>
      <c r="G52" s="54">
        <v>0.46600000000000003</v>
      </c>
      <c r="H52" s="29">
        <v>361</v>
      </c>
      <c r="I52" s="19">
        <v>1</v>
      </c>
      <c r="J52" s="55">
        <v>-6.0342116413803E-2</v>
      </c>
      <c r="K52" s="56">
        <v>0.1</v>
      </c>
      <c r="L52" s="55">
        <v>-0.20516107258940799</v>
      </c>
      <c r="M52" s="56">
        <v>0.08</v>
      </c>
      <c r="N52" s="55">
        <v>-0.12489123927526</v>
      </c>
      <c r="O52" s="56">
        <v>0.12</v>
      </c>
      <c r="P52" s="24">
        <v>-0.30015432903884898</v>
      </c>
      <c r="Q52" s="24">
        <v>0.14000000000000001</v>
      </c>
      <c r="R52" s="79">
        <f t="shared" si="2"/>
        <v>1.5296774503986942E-2</v>
      </c>
      <c r="S52" s="24">
        <v>0.09</v>
      </c>
      <c r="T52" s="79">
        <f t="shared" si="3"/>
        <v>-5.4483599411905809E-2</v>
      </c>
      <c r="U52" s="24">
        <v>0.06</v>
      </c>
      <c r="V52" s="55">
        <f t="shared" si="4"/>
        <v>0.10082481616195443</v>
      </c>
      <c r="W52" s="24">
        <v>0.11</v>
      </c>
      <c r="X52" s="29">
        <v>36.15</v>
      </c>
      <c r="Y52" s="28">
        <v>49.65</v>
      </c>
      <c r="Z52" s="28">
        <v>595.41999999999996</v>
      </c>
      <c r="AA52" s="20">
        <v>6.8352669439001996</v>
      </c>
      <c r="AB52" s="31">
        <v>50.52</v>
      </c>
      <c r="AC52" s="66"/>
      <c r="AD52" s="66"/>
      <c r="AE52" s="66"/>
      <c r="AF52" s="66"/>
      <c r="AG52" s="66"/>
      <c r="AH52" s="66"/>
      <c r="AI52" s="66"/>
      <c r="AJ52" s="66"/>
      <c r="AK52" s="66"/>
      <c r="AL52" s="66"/>
    </row>
    <row r="53" spans="1:38" x14ac:dyDescent="0.25">
      <c r="A53" s="14" t="s">
        <v>130</v>
      </c>
      <c r="B53" s="10" t="s">
        <v>131</v>
      </c>
      <c r="C53" s="10">
        <v>17</v>
      </c>
      <c r="D53" s="10">
        <v>79</v>
      </c>
      <c r="E53" s="10" t="s">
        <v>39</v>
      </c>
      <c r="F53" s="16">
        <f>G53*18</f>
        <v>7.758</v>
      </c>
      <c r="G53" s="76">
        <v>0.43099999999999999</v>
      </c>
      <c r="H53" s="19">
        <v>344.44444444444196</v>
      </c>
      <c r="I53" s="19">
        <v>1</v>
      </c>
      <c r="J53" s="88">
        <v>-0.59710391919689598</v>
      </c>
      <c r="K53" s="56">
        <v>0.1</v>
      </c>
      <c r="L53" s="88">
        <v>-0.61614000045850936</v>
      </c>
      <c r="M53" s="56">
        <v>0.08</v>
      </c>
      <c r="N53" s="88">
        <v>-1.1943890358038223</v>
      </c>
      <c r="O53" s="56">
        <v>0.12</v>
      </c>
      <c r="P53" s="24">
        <v>-1.2982911495618501</v>
      </c>
      <c r="Q53" s="24">
        <v>0.14000000000000001</v>
      </c>
      <c r="R53" s="79">
        <f t="shared" si="2"/>
        <v>-0.26993454950730977</v>
      </c>
      <c r="S53" s="24">
        <v>0.09</v>
      </c>
      <c r="T53" s="79">
        <f t="shared" si="3"/>
        <v>3.5602156621539427E-2</v>
      </c>
      <c r="U53" s="24">
        <v>0.06</v>
      </c>
      <c r="V53" s="55">
        <f t="shared" si="4"/>
        <v>-0.21807409133331102</v>
      </c>
      <c r="W53" s="24">
        <v>0.11</v>
      </c>
      <c r="X53" s="29">
        <v>29.55</v>
      </c>
      <c r="Y53" s="28">
        <v>43.68</v>
      </c>
      <c r="Z53" s="28">
        <v>620.69000000000005</v>
      </c>
      <c r="AA53" s="20">
        <v>7.0973106496994003</v>
      </c>
      <c r="AB53" s="31">
        <v>53.17</v>
      </c>
      <c r="AC53" s="59"/>
      <c r="AD53" s="60"/>
      <c r="AE53" s="60"/>
      <c r="AF53" s="60"/>
      <c r="AG53" s="60"/>
      <c r="AH53" s="66"/>
      <c r="AI53" s="70"/>
      <c r="AJ53" s="70"/>
      <c r="AK53" s="70"/>
      <c r="AL53" s="66"/>
    </row>
    <row r="54" spans="1:38" x14ac:dyDescent="0.25">
      <c r="A54" s="9" t="s">
        <v>132</v>
      </c>
      <c r="B54" s="10"/>
      <c r="C54" s="10"/>
      <c r="D54" s="10"/>
      <c r="E54" s="10"/>
      <c r="F54" s="125"/>
      <c r="G54" s="54"/>
      <c r="H54" s="32"/>
      <c r="I54" s="32"/>
      <c r="J54" s="32"/>
      <c r="K54" s="32"/>
      <c r="L54" s="32"/>
      <c r="M54" s="32"/>
      <c r="N54" s="32"/>
      <c r="O54" s="32"/>
      <c r="P54" s="24"/>
      <c r="Q54" s="24"/>
      <c r="R54" s="79"/>
      <c r="S54" s="79"/>
      <c r="T54" s="79"/>
      <c r="U54" s="90"/>
      <c r="V54" s="55"/>
      <c r="W54" s="55"/>
      <c r="X54" s="25"/>
      <c r="Y54" s="25"/>
      <c r="Z54" s="25"/>
      <c r="AA54" s="25"/>
      <c r="AB54" s="27"/>
      <c r="AC54" s="59"/>
      <c r="AD54" s="60"/>
      <c r="AE54" s="60"/>
      <c r="AF54" s="60"/>
      <c r="AG54" s="60"/>
      <c r="AH54" s="66"/>
      <c r="AI54" s="70"/>
      <c r="AJ54" s="70"/>
      <c r="AK54" s="70"/>
      <c r="AL54" s="66"/>
    </row>
    <row r="55" spans="1:38" x14ac:dyDescent="0.25">
      <c r="A55" s="14" t="s">
        <v>133</v>
      </c>
      <c r="B55" s="10" t="s">
        <v>134</v>
      </c>
      <c r="C55" s="10">
        <v>29</v>
      </c>
      <c r="D55" s="10">
        <v>92.5</v>
      </c>
      <c r="E55" s="10" t="s">
        <v>135</v>
      </c>
      <c r="F55" s="16">
        <f>G55*18</f>
        <v>6.9660000000000002</v>
      </c>
      <c r="G55" s="54">
        <v>0.38700000000000001</v>
      </c>
      <c r="H55" s="28">
        <v>292.22222222222098</v>
      </c>
      <c r="I55" s="28">
        <v>1</v>
      </c>
      <c r="J55" s="55">
        <v>-0.47382847298589997</v>
      </c>
      <c r="K55" s="55">
        <v>0.1</v>
      </c>
      <c r="L55" s="55">
        <v>-1.52872980465298</v>
      </c>
      <c r="M55" s="77">
        <v>0.08</v>
      </c>
      <c r="N55" s="55">
        <v>-2.14773680354243</v>
      </c>
      <c r="O55" s="24">
        <v>0.12</v>
      </c>
      <c r="P55" s="24">
        <v>-3.1807300245204999</v>
      </c>
      <c r="Q55" s="24">
        <v>0.14000000000000001</v>
      </c>
      <c r="R55" s="79">
        <f t="shared" si="2"/>
        <v>0.32771549319326604</v>
      </c>
      <c r="S55" s="79">
        <v>0.09</v>
      </c>
      <c r="T55" s="79">
        <f t="shared" si="3"/>
        <v>6.799666765631085E-2</v>
      </c>
      <c r="U55" s="55">
        <v>0.06</v>
      </c>
      <c r="V55" s="55">
        <f t="shared" si="4"/>
        <v>0.24417217489698606</v>
      </c>
      <c r="W55" s="55">
        <v>0.11</v>
      </c>
      <c r="X55" s="29">
        <v>34.96</v>
      </c>
      <c r="Y55" s="28">
        <v>37.369999999999997</v>
      </c>
      <c r="Z55" s="28">
        <v>575.08000000000004</v>
      </c>
      <c r="AA55" s="20">
        <v>4.8285226130773395</v>
      </c>
      <c r="AB55" s="31">
        <v>38.01</v>
      </c>
      <c r="AC55" s="59"/>
      <c r="AD55" s="60"/>
      <c r="AE55" s="60"/>
      <c r="AF55" s="60"/>
      <c r="AG55" s="60"/>
      <c r="AH55" s="66"/>
      <c r="AI55" s="70"/>
      <c r="AJ55" s="70"/>
      <c r="AK55" s="70"/>
      <c r="AL55" s="66"/>
    </row>
    <row r="56" spans="1:38" x14ac:dyDescent="0.25">
      <c r="A56" s="14" t="s">
        <v>136</v>
      </c>
      <c r="B56" s="10" t="s">
        <v>137</v>
      </c>
      <c r="C56" s="10">
        <v>30.5</v>
      </c>
      <c r="D56" s="10">
        <v>82</v>
      </c>
      <c r="E56" s="10" t="s">
        <v>55</v>
      </c>
      <c r="F56" s="16">
        <f>G56*18</f>
        <v>7.0920000000000005</v>
      </c>
      <c r="G56" s="54">
        <v>0.39400000000000002</v>
      </c>
      <c r="H56" s="28">
        <v>258.88888888890398</v>
      </c>
      <c r="I56" s="28">
        <v>1</v>
      </c>
      <c r="J56" s="55">
        <v>-0.93206795767031281</v>
      </c>
      <c r="K56" s="55">
        <v>0.1</v>
      </c>
      <c r="L56" s="55">
        <v>-1.4912667462823499</v>
      </c>
      <c r="M56" s="77">
        <v>0.08</v>
      </c>
      <c r="N56" s="55">
        <v>-2.3847679473385508</v>
      </c>
      <c r="O56" s="24">
        <v>0.12</v>
      </c>
      <c r="P56" s="24">
        <v>-3.0558947323245933</v>
      </c>
      <c r="Q56" s="24">
        <v>0.14000000000000001</v>
      </c>
      <c r="R56" s="79">
        <f t="shared" si="2"/>
        <v>-0.1619824851245153</v>
      </c>
      <c r="S56" s="79">
        <v>0.09</v>
      </c>
      <c r="T56" s="79">
        <f t="shared" si="3"/>
        <v>4.2792409344595939E-2</v>
      </c>
      <c r="U56" s="55">
        <v>0.06</v>
      </c>
      <c r="V56" s="55">
        <f t="shared" si="4"/>
        <v>-8.6735108630456637E-2</v>
      </c>
      <c r="W56" s="55">
        <v>0.11</v>
      </c>
      <c r="X56" s="29">
        <v>43.34</v>
      </c>
      <c r="Y56" s="28">
        <v>40.5</v>
      </c>
      <c r="Z56" s="28">
        <v>377.98</v>
      </c>
      <c r="AA56" s="20">
        <v>4.6871586251859325</v>
      </c>
      <c r="AB56" s="31">
        <v>67.17</v>
      </c>
      <c r="AC56" s="59"/>
      <c r="AD56" s="60"/>
      <c r="AE56" s="60"/>
      <c r="AF56" s="60"/>
      <c r="AG56" s="60"/>
      <c r="AH56" s="66"/>
      <c r="AI56" s="70"/>
      <c r="AJ56" s="70"/>
      <c r="AK56" s="70"/>
      <c r="AL56" s="66"/>
    </row>
    <row r="57" spans="1:38" x14ac:dyDescent="0.25">
      <c r="A57" s="14" t="s">
        <v>138</v>
      </c>
      <c r="B57" s="10" t="s">
        <v>139</v>
      </c>
      <c r="C57" s="10">
        <v>30</v>
      </c>
      <c r="D57" s="10">
        <v>87</v>
      </c>
      <c r="E57" s="10" t="s">
        <v>49</v>
      </c>
      <c r="F57" s="16">
        <f t="shared" ref="F57:F64" si="6">G57*18</f>
        <v>5.1839999999999993</v>
      </c>
      <c r="G57" s="54">
        <v>0.28799999999999998</v>
      </c>
      <c r="H57" s="28">
        <v>228</v>
      </c>
      <c r="I57" s="28">
        <v>1</v>
      </c>
      <c r="J57" s="55">
        <v>-5.9918419308413462E-3</v>
      </c>
      <c r="K57" s="55">
        <v>0.1</v>
      </c>
      <c r="L57" s="55">
        <v>-3.9226599830244346E-2</v>
      </c>
      <c r="M57" s="77">
        <v>0.08</v>
      </c>
      <c r="N57" s="55">
        <v>-0.154680479072628</v>
      </c>
      <c r="O57" s="24">
        <v>0.12</v>
      </c>
      <c r="P57" s="24">
        <v>-0.1886775465499424</v>
      </c>
      <c r="Q57" s="24">
        <v>0.14000000000000001</v>
      </c>
      <c r="R57" s="79">
        <f t="shared" si="2"/>
        <v>4.1554899799744138E-2</v>
      </c>
      <c r="S57" s="79">
        <v>0.09</v>
      </c>
      <c r="T57" s="79">
        <f t="shared" si="3"/>
        <v>5.5489528537826738E-2</v>
      </c>
      <c r="U57" s="55">
        <v>0.06</v>
      </c>
      <c r="V57" s="55">
        <f t="shared" si="4"/>
        <v>-1.2794964067071313E-2</v>
      </c>
      <c r="W57" s="55">
        <v>0.11</v>
      </c>
      <c r="X57" s="29">
        <v>45.56</v>
      </c>
      <c r="Y57" s="28">
        <v>47.61</v>
      </c>
      <c r="Z57" s="28">
        <v>615.11</v>
      </c>
      <c r="AA57" s="20">
        <v>1.8063490372763389</v>
      </c>
      <c r="AB57" s="31">
        <v>56.32</v>
      </c>
      <c r="AC57" s="59"/>
      <c r="AD57" s="60"/>
      <c r="AE57" s="60"/>
      <c r="AF57" s="60"/>
      <c r="AG57" s="60"/>
      <c r="AH57" s="66"/>
      <c r="AI57" s="70"/>
      <c r="AJ57" s="70"/>
      <c r="AK57" s="70"/>
      <c r="AL57" s="66"/>
    </row>
    <row r="58" spans="1:38" x14ac:dyDescent="0.25">
      <c r="A58" s="14" t="s">
        <v>140</v>
      </c>
      <c r="B58" s="10" t="s">
        <v>141</v>
      </c>
      <c r="C58" s="10">
        <v>29</v>
      </c>
      <c r="D58" s="10">
        <v>88.5</v>
      </c>
      <c r="E58" s="10" t="s">
        <v>142</v>
      </c>
      <c r="F58" s="16">
        <f t="shared" si="6"/>
        <v>8.4240000000000013</v>
      </c>
      <c r="G58" s="54">
        <v>0.46800000000000003</v>
      </c>
      <c r="H58" s="28">
        <v>344.44444444444196</v>
      </c>
      <c r="I58" s="28">
        <v>1</v>
      </c>
      <c r="J58" s="55">
        <v>-0.68770125606210097</v>
      </c>
      <c r="K58" s="55">
        <v>0.1</v>
      </c>
      <c r="L58" s="55">
        <v>-1.2606647685061101</v>
      </c>
      <c r="M58" s="77">
        <v>0.08</v>
      </c>
      <c r="N58" s="55">
        <v>-1.96189651533063</v>
      </c>
      <c r="O58" s="24">
        <v>0.12</v>
      </c>
      <c r="P58" s="24">
        <v>-2.5242349171873402</v>
      </c>
      <c r="Q58" s="24">
        <v>0.14000000000000001</v>
      </c>
      <c r="R58" s="79">
        <f t="shared" si="2"/>
        <v>-5.1594056930891252E-2</v>
      </c>
      <c r="S58" s="79">
        <v>0.09</v>
      </c>
      <c r="T58" s="79">
        <f t="shared" si="3"/>
        <v>6.5011599219346738E-3</v>
      </c>
      <c r="U58" s="55">
        <v>0.06</v>
      </c>
      <c r="V58" s="55">
        <f t="shared" si="4"/>
        <v>-6.3671857605750226E-2</v>
      </c>
      <c r="W58" s="55">
        <v>0.11</v>
      </c>
      <c r="X58" s="29">
        <v>33.69</v>
      </c>
      <c r="Y58" s="28">
        <v>44.69</v>
      </c>
      <c r="Z58" s="28">
        <v>601.32000000000005</v>
      </c>
      <c r="AA58" s="20">
        <v>3.8734675108830219</v>
      </c>
      <c r="AB58" s="31">
        <v>48.85</v>
      </c>
      <c r="AC58" s="59"/>
      <c r="AD58" s="60"/>
      <c r="AE58" s="60"/>
      <c r="AF58" s="60"/>
      <c r="AG58" s="60"/>
      <c r="AH58" s="66"/>
      <c r="AI58" s="70"/>
      <c r="AJ58" s="70"/>
      <c r="AK58" s="70"/>
      <c r="AL58" s="66"/>
    </row>
    <row r="59" spans="1:38" x14ac:dyDescent="0.25">
      <c r="A59" s="14" t="s">
        <v>143</v>
      </c>
      <c r="B59" s="10" t="s">
        <v>144</v>
      </c>
      <c r="C59" s="10">
        <v>30.5</v>
      </c>
      <c r="D59" s="10">
        <v>84.5</v>
      </c>
      <c r="E59" s="10" t="s">
        <v>49</v>
      </c>
      <c r="F59" s="16">
        <f>G59*18</f>
        <v>7.5419999999999998</v>
      </c>
      <c r="G59" s="54">
        <v>0.41899999999999998</v>
      </c>
      <c r="H59" s="28">
        <v>294.44444444442701</v>
      </c>
      <c r="I59" s="28">
        <v>1</v>
      </c>
      <c r="J59" s="55">
        <v>-0.22737475288904599</v>
      </c>
      <c r="K59" s="55">
        <v>0.1</v>
      </c>
      <c r="L59" s="55">
        <v>-0.52577762158371544</v>
      </c>
      <c r="M59" s="77">
        <v>0.08</v>
      </c>
      <c r="N59" s="55">
        <v>-0.66973881893443254</v>
      </c>
      <c r="O59" s="24">
        <v>0.12</v>
      </c>
      <c r="P59" s="24">
        <v>-0.99159609561498085</v>
      </c>
      <c r="Q59" s="24">
        <v>0.14000000000000001</v>
      </c>
      <c r="R59" s="79">
        <f t="shared" si="2"/>
        <v>2.2507463205929196E-2</v>
      </c>
      <c r="S59" s="79">
        <v>0.09</v>
      </c>
      <c r="T59" s="79">
        <f t="shared" si="3"/>
        <v>-2.7996381584995067E-2</v>
      </c>
      <c r="U59" s="55">
        <v>0.06</v>
      </c>
      <c r="V59" s="55">
        <f t="shared" si="4"/>
        <v>7.5941444968033012E-2</v>
      </c>
      <c r="W59" s="55">
        <v>0.11</v>
      </c>
      <c r="X59" s="29">
        <v>32.64</v>
      </c>
      <c r="Y59" s="28">
        <v>94.5</v>
      </c>
      <c r="Z59" s="28">
        <v>183.54</v>
      </c>
      <c r="AA59" s="20">
        <v>2.8493639541586386</v>
      </c>
      <c r="AB59" s="31">
        <v>29.45</v>
      </c>
      <c r="AC59" s="59"/>
      <c r="AD59" s="91"/>
      <c r="AE59" s="91"/>
      <c r="AF59" s="91"/>
      <c r="AG59" s="91"/>
      <c r="AH59" s="92"/>
      <c r="AI59" s="92"/>
      <c r="AJ59" s="92"/>
      <c r="AK59" s="70"/>
      <c r="AL59" s="66"/>
    </row>
    <row r="60" spans="1:38" x14ac:dyDescent="0.25">
      <c r="A60" s="14" t="s">
        <v>145</v>
      </c>
      <c r="B60" s="10" t="s">
        <v>146</v>
      </c>
      <c r="C60" s="10">
        <v>29</v>
      </c>
      <c r="D60" s="10">
        <v>89</v>
      </c>
      <c r="E60" s="10" t="s">
        <v>147</v>
      </c>
      <c r="F60" s="16">
        <f t="shared" si="6"/>
        <v>4.968</v>
      </c>
      <c r="G60" s="54">
        <v>0.27600000000000002</v>
      </c>
      <c r="H60" s="28">
        <v>211.11111111112101</v>
      </c>
      <c r="I60" s="28">
        <v>1</v>
      </c>
      <c r="J60" s="55">
        <v>-0.42275294377336348</v>
      </c>
      <c r="K60" s="55">
        <v>0.1</v>
      </c>
      <c r="L60" s="55">
        <v>-0.95797312053580441</v>
      </c>
      <c r="M60" s="77">
        <v>0.08</v>
      </c>
      <c r="N60" s="55">
        <v>-1.48251039608178</v>
      </c>
      <c r="O60" s="24">
        <v>0.12</v>
      </c>
      <c r="P60" s="24">
        <v>-1.9704337834567376</v>
      </c>
      <c r="Q60" s="24">
        <v>0.14000000000000001</v>
      </c>
      <c r="R60" s="79">
        <f t="shared" si="2"/>
        <v>7.3796369657734395E-2</v>
      </c>
      <c r="S60" s="79">
        <v>0.09</v>
      </c>
      <c r="T60" s="79">
        <f t="shared" si="3"/>
        <v>3.1184638759477856E-2</v>
      </c>
      <c r="U60" s="55">
        <v>0.06</v>
      </c>
      <c r="V60" s="55">
        <f t="shared" si="4"/>
        <v>-7.4419092231337025E-4</v>
      </c>
      <c r="W60" s="55">
        <v>0.11</v>
      </c>
      <c r="X60" s="29">
        <v>65.27</v>
      </c>
      <c r="Y60" s="28">
        <v>44.86</v>
      </c>
      <c r="Z60" s="28">
        <v>331.67</v>
      </c>
      <c r="AA60" s="20">
        <v>2.3498778636090165</v>
      </c>
      <c r="AB60" s="31">
        <v>25.31</v>
      </c>
      <c r="AC60" s="59"/>
      <c r="AD60" s="60"/>
      <c r="AE60" s="60"/>
      <c r="AF60" s="60"/>
      <c r="AG60" s="60"/>
      <c r="AH60" s="66"/>
      <c r="AI60" s="70"/>
      <c r="AJ60" s="70"/>
      <c r="AK60" s="70"/>
      <c r="AL60" s="66"/>
    </row>
    <row r="61" spans="1:38" x14ac:dyDescent="0.25">
      <c r="A61" s="14" t="s">
        <v>148</v>
      </c>
      <c r="B61" s="10" t="s">
        <v>149</v>
      </c>
      <c r="C61" s="10">
        <v>29.5</v>
      </c>
      <c r="D61" s="10">
        <v>87</v>
      </c>
      <c r="E61" s="10" t="s">
        <v>49</v>
      </c>
      <c r="F61" s="16">
        <f t="shared" si="6"/>
        <v>6.1380000000000008</v>
      </c>
      <c r="G61" s="54">
        <v>0.34100000000000003</v>
      </c>
      <c r="H61" s="28">
        <v>368.88888888888903</v>
      </c>
      <c r="I61" s="28">
        <v>1</v>
      </c>
      <c r="J61" s="55">
        <v>-0.158514185480711</v>
      </c>
      <c r="K61" s="55">
        <v>0.1</v>
      </c>
      <c r="L61" s="55">
        <v>-0.73706046939816505</v>
      </c>
      <c r="M61" s="77">
        <v>0.08</v>
      </c>
      <c r="N61" s="55">
        <v>-1.00071558939053</v>
      </c>
      <c r="O61" s="24">
        <v>0.12</v>
      </c>
      <c r="P61" s="24">
        <v>-1.5152309556951682</v>
      </c>
      <c r="Q61" s="24">
        <v>0.14000000000000001</v>
      </c>
      <c r="R61" s="79">
        <f t="shared" si="2"/>
        <v>0.22332401535447138</v>
      </c>
      <c r="S61" s="79">
        <v>0.09</v>
      </c>
      <c r="T61" s="79">
        <f t="shared" si="3"/>
        <v>2.358547036080938E-2</v>
      </c>
      <c r="U61" s="55">
        <v>0.06</v>
      </c>
      <c r="V61" s="55">
        <f t="shared" si="4"/>
        <v>0.13873808929223652</v>
      </c>
      <c r="W61" s="55">
        <v>0.11</v>
      </c>
      <c r="X61" s="29">
        <v>25.68</v>
      </c>
      <c r="Y61" s="28">
        <v>43.34</v>
      </c>
      <c r="Z61" s="28">
        <v>213.91</v>
      </c>
      <c r="AA61" s="20">
        <v>3.8326290254921718</v>
      </c>
      <c r="AB61" s="31">
        <v>62.98</v>
      </c>
      <c r="AC61" s="59"/>
      <c r="AD61" s="91"/>
      <c r="AE61" s="91"/>
      <c r="AF61" s="91"/>
      <c r="AG61" s="91"/>
      <c r="AH61" s="92"/>
      <c r="AI61" s="92"/>
      <c r="AJ61" s="92"/>
      <c r="AK61" s="70"/>
      <c r="AL61" s="66"/>
    </row>
    <row r="62" spans="1:38" x14ac:dyDescent="0.25">
      <c r="A62" s="14" t="s">
        <v>150</v>
      </c>
      <c r="B62" s="10" t="s">
        <v>151</v>
      </c>
      <c r="C62" s="10">
        <v>27</v>
      </c>
      <c r="D62" s="10">
        <v>92</v>
      </c>
      <c r="E62" s="10" t="s">
        <v>52</v>
      </c>
      <c r="F62" s="16">
        <f t="shared" si="6"/>
        <v>6.7320000000000002</v>
      </c>
      <c r="G62" s="54">
        <v>0.374</v>
      </c>
      <c r="H62" s="28">
        <v>286</v>
      </c>
      <c r="I62" s="28">
        <v>1</v>
      </c>
      <c r="J62" s="55">
        <v>-0.48291172254050302</v>
      </c>
      <c r="K62" s="55">
        <v>0.1</v>
      </c>
      <c r="L62" s="55">
        <v>-1.5595449361940099</v>
      </c>
      <c r="M62" s="77">
        <v>0.08</v>
      </c>
      <c r="N62" s="55">
        <v>-2.1650258077509101</v>
      </c>
      <c r="O62" s="24">
        <v>0.12</v>
      </c>
      <c r="P62" s="24">
        <v>-3.1004806891508099</v>
      </c>
      <c r="Q62" s="24">
        <v>0.14000000000000001</v>
      </c>
      <c r="R62" s="79">
        <f t="shared" si="2"/>
        <v>0.29840941112550107</v>
      </c>
      <c r="S62" s="79">
        <v>0.09</v>
      </c>
      <c r="T62" s="79">
        <f t="shared" si="3"/>
        <v>-3.1036302403033567E-3</v>
      </c>
      <c r="U62" s="55">
        <v>0.06</v>
      </c>
      <c r="V62" s="55">
        <f t="shared" si="4"/>
        <v>0.16653567049049878</v>
      </c>
      <c r="W62" s="55">
        <v>0.11</v>
      </c>
      <c r="X62" s="29">
        <v>60.58</v>
      </c>
      <c r="Y62" s="28">
        <v>67.709999999999994</v>
      </c>
      <c r="Z62" s="28">
        <v>365.43</v>
      </c>
      <c r="AA62" s="20">
        <v>4.4104984569608803</v>
      </c>
      <c r="AB62" s="31">
        <v>53.25</v>
      </c>
      <c r="AC62" s="66"/>
      <c r="AD62" s="66"/>
      <c r="AE62" s="66"/>
      <c r="AF62" s="66"/>
      <c r="AG62" s="66"/>
      <c r="AH62" s="66"/>
      <c r="AI62" s="66"/>
      <c r="AJ62" s="66"/>
      <c r="AK62" s="66"/>
      <c r="AL62" s="66"/>
    </row>
    <row r="63" spans="1:38" x14ac:dyDescent="0.25">
      <c r="A63" s="14" t="s">
        <v>152</v>
      </c>
      <c r="B63" s="10" t="s">
        <v>153</v>
      </c>
      <c r="C63" s="10">
        <v>30.5</v>
      </c>
      <c r="D63" s="10">
        <v>84.5</v>
      </c>
      <c r="E63" s="10" t="s">
        <v>142</v>
      </c>
      <c r="F63" s="16">
        <f>G63*18</f>
        <v>5.8680000000000003</v>
      </c>
      <c r="G63" s="54">
        <v>0.32600000000000001</v>
      </c>
      <c r="H63" s="28">
        <v>316.66666666665952</v>
      </c>
      <c r="I63" s="28">
        <v>1</v>
      </c>
      <c r="J63" s="55">
        <v>-0.208491781177916</v>
      </c>
      <c r="K63" s="55">
        <v>0.1</v>
      </c>
      <c r="L63" s="55">
        <v>-0.27655650787831537</v>
      </c>
      <c r="M63" s="77">
        <v>0.08</v>
      </c>
      <c r="N63" s="55">
        <v>-0.70047516501394802</v>
      </c>
      <c r="O63" s="24">
        <v>0.12</v>
      </c>
      <c r="P63" s="24">
        <v>-0.72910736733472903</v>
      </c>
      <c r="Q63" s="24">
        <v>0.14000000000000001</v>
      </c>
      <c r="R63" s="79">
        <f t="shared" si="2"/>
        <v>-2.4756724609564296E-2</v>
      </c>
      <c r="S63" s="79">
        <v>0.09</v>
      </c>
      <c r="T63" s="79">
        <f t="shared" si="3"/>
        <v>8.9455390523718592E-2</v>
      </c>
      <c r="U63" s="55">
        <v>0.06</v>
      </c>
      <c r="V63" s="55">
        <f t="shared" si="4"/>
        <v>-0.15218642477823174</v>
      </c>
      <c r="W63" s="55">
        <v>0.11</v>
      </c>
      <c r="X63" s="29">
        <v>48.24</v>
      </c>
      <c r="Y63" s="28">
        <v>27.73</v>
      </c>
      <c r="Z63" s="28">
        <v>179.79</v>
      </c>
      <c r="AA63" s="20">
        <v>4.4075092429172109</v>
      </c>
      <c r="AB63" s="31">
        <v>36.75</v>
      </c>
      <c r="AC63" s="66"/>
      <c r="AD63" s="66"/>
      <c r="AE63" s="66"/>
      <c r="AF63" s="66"/>
      <c r="AG63" s="66"/>
      <c r="AH63" s="66"/>
      <c r="AI63" s="66"/>
      <c r="AJ63" s="66"/>
      <c r="AK63" s="66"/>
      <c r="AL63" s="66"/>
    </row>
    <row r="64" spans="1:38" x14ac:dyDescent="0.25">
      <c r="A64" s="35" t="s">
        <v>154</v>
      </c>
      <c r="B64" s="36" t="s">
        <v>155</v>
      </c>
      <c r="C64" s="36">
        <v>28.5</v>
      </c>
      <c r="D64" s="36">
        <v>86</v>
      </c>
      <c r="E64" s="36" t="s">
        <v>55</v>
      </c>
      <c r="F64" s="121">
        <f t="shared" si="6"/>
        <v>7.4879999999999995</v>
      </c>
      <c r="G64" s="71">
        <v>0.41599999999999998</v>
      </c>
      <c r="H64" s="39">
        <v>411</v>
      </c>
      <c r="I64" s="39">
        <v>1</v>
      </c>
      <c r="J64" s="93">
        <v>-0.51665105587331805</v>
      </c>
      <c r="K64" s="93">
        <v>0.1</v>
      </c>
      <c r="L64" s="93">
        <v>-1.49202069893524</v>
      </c>
      <c r="M64" s="94">
        <v>0.08</v>
      </c>
      <c r="N64" s="93">
        <v>-2.00865229988786</v>
      </c>
      <c r="O64" s="93">
        <v>0.12</v>
      </c>
      <c r="P64" s="93">
        <v>-3.0075917786985902</v>
      </c>
      <c r="Q64" s="93">
        <v>0.14000000000000001</v>
      </c>
      <c r="R64" s="95">
        <f t="shared" si="2"/>
        <v>0.24126207235872665</v>
      </c>
      <c r="S64" s="95">
        <v>0.09</v>
      </c>
      <c r="T64" s="95">
        <f t="shared" si="3"/>
        <v>1.7790373971452222E-2</v>
      </c>
      <c r="U64" s="93">
        <v>0.06</v>
      </c>
      <c r="V64" s="93">
        <f t="shared" si="4"/>
        <v>0.2530567176934797</v>
      </c>
      <c r="W64" s="93">
        <v>0.11</v>
      </c>
      <c r="X64" s="40">
        <v>15.91</v>
      </c>
      <c r="Y64" s="39">
        <v>46.59</v>
      </c>
      <c r="Z64" s="39">
        <v>193.91</v>
      </c>
      <c r="AA64" s="41">
        <v>3.8660360543860399</v>
      </c>
      <c r="AB64" s="96">
        <v>43.4</v>
      </c>
      <c r="AC64" s="66"/>
      <c r="AD64" s="66"/>
      <c r="AE64" s="66"/>
      <c r="AF64" s="66"/>
      <c r="AG64" s="66"/>
      <c r="AH64" s="66"/>
      <c r="AI64" s="66"/>
      <c r="AJ64" s="66"/>
      <c r="AK64" s="66"/>
      <c r="AL64" s="66"/>
    </row>
    <row r="65" spans="1:38" x14ac:dyDescent="0.25">
      <c r="AC65" s="66"/>
      <c r="AD65" s="66"/>
      <c r="AE65" s="66"/>
      <c r="AF65" s="66"/>
      <c r="AG65" s="66"/>
      <c r="AH65" s="66"/>
      <c r="AI65" s="66"/>
      <c r="AJ65" s="66"/>
      <c r="AK65" s="66"/>
      <c r="AL65" s="66"/>
    </row>
    <row r="66" spans="1:38" x14ac:dyDescent="0.25">
      <c r="AC66" s="59"/>
      <c r="AD66" s="98"/>
      <c r="AE66" s="98"/>
      <c r="AF66" s="98"/>
      <c r="AG66" s="98"/>
      <c r="AH66" s="99"/>
      <c r="AI66" s="92"/>
      <c r="AJ66" s="92"/>
      <c r="AK66" s="92"/>
      <c r="AL66" s="66"/>
    </row>
    <row r="67" spans="1:38" x14ac:dyDescent="0.25">
      <c r="A67" s="100" t="s">
        <v>156</v>
      </c>
      <c r="B67" s="101"/>
      <c r="C67" s="102" t="s">
        <v>9</v>
      </c>
      <c r="D67" s="102" t="s">
        <v>11</v>
      </c>
      <c r="E67" s="102" t="s">
        <v>12</v>
      </c>
      <c r="F67" s="102" t="s">
        <v>13</v>
      </c>
      <c r="G67" s="102" t="s">
        <v>14</v>
      </c>
      <c r="H67" s="102" t="s">
        <v>15</v>
      </c>
      <c r="I67" s="102" t="s">
        <v>16</v>
      </c>
      <c r="J67" s="102"/>
      <c r="L67" s="102"/>
      <c r="N67" s="102"/>
    </row>
    <row r="68" spans="1:38" x14ac:dyDescent="0.25">
      <c r="A68" s="101"/>
      <c r="B68" s="101"/>
      <c r="C68" s="103" t="s">
        <v>27</v>
      </c>
      <c r="D68" s="103" t="s">
        <v>27</v>
      </c>
      <c r="E68" s="103" t="s">
        <v>27</v>
      </c>
      <c r="F68" s="103" t="s">
        <v>27</v>
      </c>
      <c r="G68" s="103" t="s">
        <v>27</v>
      </c>
      <c r="H68" s="103" t="s">
        <v>27</v>
      </c>
      <c r="I68" s="103" t="s">
        <v>27</v>
      </c>
      <c r="J68" s="103"/>
      <c r="L68" s="103"/>
      <c r="N68" s="103"/>
      <c r="P68" s="18"/>
      <c r="Q68" s="18"/>
      <c r="R68" s="18"/>
      <c r="S68" s="104"/>
      <c r="T68" s="18"/>
      <c r="U68" s="18"/>
      <c r="V68" s="18"/>
    </row>
    <row r="69" spans="1:38" x14ac:dyDescent="0.25">
      <c r="A69" s="101" t="s">
        <v>157</v>
      </c>
      <c r="B69" s="101"/>
      <c r="C69" s="88">
        <v>-0.47465303168869877</v>
      </c>
      <c r="D69" s="88">
        <v>-0.31739086604929401</v>
      </c>
      <c r="E69" s="88">
        <v>-0.822462509268018</v>
      </c>
      <c r="F69" s="88">
        <v>-0.81337511620260816</v>
      </c>
      <c r="G69" s="55">
        <f>C69-0.252*F69</f>
        <v>-0.26968250240564151</v>
      </c>
      <c r="H69" s="55">
        <f>D69-0.502*F69</f>
        <v>9.092344228441529E-2</v>
      </c>
      <c r="I69" s="55">
        <f>E69-(0.752*F69)</f>
        <v>-0.21080442188365667</v>
      </c>
    </row>
    <row r="70" spans="1:38" x14ac:dyDescent="0.25">
      <c r="A70" s="101" t="s">
        <v>158</v>
      </c>
      <c r="B70" s="101"/>
      <c r="C70" s="88">
        <v>-0.5398245884316033</v>
      </c>
      <c r="D70" s="88">
        <v>-0.42445654991634602</v>
      </c>
      <c r="E70" s="88">
        <v>-0.91918375762350002</v>
      </c>
      <c r="F70" s="88">
        <v>-0.88872731081464496</v>
      </c>
      <c r="G70" s="55">
        <f>C70-0.252*F70</f>
        <v>-0.3158653061063128</v>
      </c>
      <c r="H70" s="55">
        <f>D70-0.502*F70</f>
        <v>2.1684560112605777E-2</v>
      </c>
      <c r="I70" s="55">
        <f>E70-(0.752*F70)</f>
        <v>-0.25086081989088704</v>
      </c>
    </row>
    <row r="71" spans="1:38" x14ac:dyDescent="0.25">
      <c r="A71" s="101" t="s">
        <v>159</v>
      </c>
      <c r="B71" s="101"/>
      <c r="C71" s="55">
        <v>-0.51657376603210403</v>
      </c>
      <c r="D71" s="55">
        <v>-0.40714262065936402</v>
      </c>
      <c r="E71" s="55">
        <v>-0.90495367065419996</v>
      </c>
      <c r="F71" s="55">
        <v>-0.82506370636106396</v>
      </c>
      <c r="G71" s="55">
        <f>C71-0.252*F71</f>
        <v>-0.3086577120291159</v>
      </c>
      <c r="H71" s="55">
        <f>D71-0.502*F71</f>
        <v>7.0393599338900992E-3</v>
      </c>
      <c r="I71" s="55">
        <f>E71-(0.752*F71)</f>
        <v>-0.28450576347067991</v>
      </c>
    </row>
    <row r="72" spans="1:38" x14ac:dyDescent="0.25">
      <c r="A72" s="103" t="s">
        <v>160</v>
      </c>
      <c r="B72" s="101"/>
      <c r="C72" s="105">
        <f>AVERAGE(C69:C71)</f>
        <v>-0.51035046205080203</v>
      </c>
      <c r="D72" s="106">
        <f t="shared" ref="D72:I72" si="7">AVERAGE(D69:D71)</f>
        <v>-0.38299667887500138</v>
      </c>
      <c r="E72" s="106">
        <f t="shared" si="7"/>
        <v>-0.88219997918190607</v>
      </c>
      <c r="F72" s="106">
        <f t="shared" si="7"/>
        <v>-0.84238871112610569</v>
      </c>
      <c r="G72" s="106">
        <f t="shared" si="7"/>
        <v>-0.29806850684702341</v>
      </c>
      <c r="H72" s="106">
        <f t="shared" si="7"/>
        <v>3.9882454110303722E-2</v>
      </c>
      <c r="I72" s="107">
        <f t="shared" si="7"/>
        <v>-0.24872366841507454</v>
      </c>
    </row>
    <row r="73" spans="1:38" x14ac:dyDescent="0.25">
      <c r="A73" s="103" t="s">
        <v>10</v>
      </c>
      <c r="B73" s="101"/>
      <c r="C73" s="108">
        <f>2*STDEV(C69:C71)</f>
        <v>6.60569477468093E-2</v>
      </c>
      <c r="D73" s="109">
        <f t="shared" ref="D73:I73" si="8">2*STDEV(D69:D71)</f>
        <v>0.11494407412250879</v>
      </c>
      <c r="E73" s="109">
        <f t="shared" si="8"/>
        <v>0.10444228698325149</v>
      </c>
      <c r="F73" s="109">
        <f t="shared" si="8"/>
        <v>8.1107463301328953E-2</v>
      </c>
      <c r="G73" s="109">
        <f t="shared" si="8"/>
        <v>4.9691499844743081E-2</v>
      </c>
      <c r="H73" s="109">
        <f t="shared" si="8"/>
        <v>8.9610430808271677E-2</v>
      </c>
      <c r="I73" s="110">
        <f t="shared" si="8"/>
        <v>7.3794240974609529E-2</v>
      </c>
      <c r="J73" s="111"/>
      <c r="K73" s="57"/>
      <c r="L73" s="111"/>
      <c r="M73" s="57"/>
      <c r="N73" s="111"/>
      <c r="O73" s="56"/>
      <c r="P73" s="18"/>
      <c r="Q73" s="18"/>
      <c r="R73" s="18"/>
      <c r="S73" s="104"/>
      <c r="T73" s="18"/>
      <c r="U73" s="18"/>
      <c r="V73" s="18"/>
    </row>
    <row r="74" spans="1:38" x14ac:dyDescent="0.25">
      <c r="A74" s="101"/>
      <c r="B74" s="101"/>
      <c r="C74" s="120"/>
      <c r="D74" s="120"/>
      <c r="E74" s="120"/>
      <c r="F74" s="120"/>
      <c r="G74" s="120"/>
      <c r="H74" s="120"/>
      <c r="I74" s="120"/>
    </row>
    <row r="75" spans="1:38" x14ac:dyDescent="0.25">
      <c r="A75" s="101" t="s">
        <v>161</v>
      </c>
      <c r="B75" s="101"/>
      <c r="C75" s="55">
        <v>-0.43456451454616202</v>
      </c>
      <c r="D75" s="55">
        <v>-0.70998796606761605</v>
      </c>
      <c r="E75" s="55">
        <v>-1.23436223318186</v>
      </c>
      <c r="F75" s="55">
        <v>-1.58222318667204</v>
      </c>
      <c r="G75" s="55">
        <f>C75-0.252*F75</f>
        <v>-3.5844271504807956E-2</v>
      </c>
      <c r="H75" s="55">
        <f>D75-0.502*F75</f>
        <v>8.4288073641748062E-2</v>
      </c>
      <c r="I75" s="55">
        <f>E75-(0.752*F75)</f>
        <v>-4.4530396804485894E-2</v>
      </c>
    </row>
    <row r="76" spans="1:38" x14ac:dyDescent="0.25">
      <c r="A76" s="101" t="s">
        <v>162</v>
      </c>
      <c r="B76" s="101"/>
      <c r="C76" s="55">
        <v>-0.39273214501812498</v>
      </c>
      <c r="D76" s="55">
        <v>-0.651245443298342</v>
      </c>
      <c r="E76" s="55">
        <v>-1.18045272925583</v>
      </c>
      <c r="F76" s="55">
        <v>-1.4251472894525801</v>
      </c>
      <c r="G76" s="55">
        <f>C76-0.252*F76</f>
        <v>-3.3595028076074784E-2</v>
      </c>
      <c r="H76" s="55">
        <f>D76-0.502*F76</f>
        <v>6.4178496006853214E-2</v>
      </c>
      <c r="I76" s="55">
        <f>E76-(0.752*F76)</f>
        <v>-0.10874196758748989</v>
      </c>
    </row>
    <row r="77" spans="1:38" x14ac:dyDescent="0.25">
      <c r="A77" s="101" t="s">
        <v>163</v>
      </c>
      <c r="B77" s="101"/>
      <c r="C77" s="55">
        <v>-0.35294444601917502</v>
      </c>
      <c r="D77" s="55">
        <v>-0.73197855139964396</v>
      </c>
      <c r="E77" s="55">
        <v>-1.1105727192852799</v>
      </c>
      <c r="F77" s="55">
        <v>-1.48515643945843</v>
      </c>
      <c r="G77" s="55">
        <f>C77-0.252*F77</f>
        <v>2.1314976724349344E-2</v>
      </c>
      <c r="H77" s="55">
        <f>D77-0.502*F77</f>
        <v>1.3569981208487958E-2</v>
      </c>
      <c r="I77" s="55">
        <f>E77-(0.752*F77)</f>
        <v>6.2649231874594147E-3</v>
      </c>
    </row>
    <row r="78" spans="1:38" x14ac:dyDescent="0.25">
      <c r="A78" s="103" t="s">
        <v>164</v>
      </c>
      <c r="B78" s="101"/>
      <c r="C78" s="105">
        <f>AVERAGE(C75:C77)</f>
        <v>-0.39341370186115404</v>
      </c>
      <c r="D78" s="106">
        <f>AVERAGE(D75:D77)</f>
        <v>-0.69773732025520063</v>
      </c>
      <c r="E78" s="106">
        <f t="shared" ref="E78:I78" si="9">AVERAGE(E75:E77)</f>
        <v>-1.1751292272409899</v>
      </c>
      <c r="F78" s="106">
        <f t="shared" si="9"/>
        <v>-1.4975089718610166</v>
      </c>
      <c r="G78" s="106">
        <f t="shared" si="9"/>
        <v>-1.6041440952177799E-2</v>
      </c>
      <c r="H78" s="106">
        <f t="shared" si="9"/>
        <v>5.4012183619029742E-2</v>
      </c>
      <c r="I78" s="107">
        <f t="shared" si="9"/>
        <v>-4.9002480401505455E-2</v>
      </c>
    </row>
    <row r="79" spans="1:38" x14ac:dyDescent="0.25">
      <c r="A79" s="103" t="s">
        <v>10</v>
      </c>
      <c r="B79" s="101"/>
      <c r="C79" s="108">
        <f>2*STDEV(C75:C77)</f>
        <v>8.1628604946678424E-2</v>
      </c>
      <c r="D79" s="109">
        <f t="shared" ref="D79:I79" si="10">2*STDEV(D75:D77)</f>
        <v>8.3474964583162656E-2</v>
      </c>
      <c r="E79" s="109">
        <f t="shared" si="10"/>
        <v>0.12413244044913327</v>
      </c>
      <c r="F79" s="109">
        <f t="shared" si="10"/>
        <v>0.15852631534722933</v>
      </c>
      <c r="G79" s="109">
        <f t="shared" si="10"/>
        <v>6.474229622797717E-2</v>
      </c>
      <c r="H79" s="109">
        <f t="shared" si="10"/>
        <v>7.2877364936580674E-2</v>
      </c>
      <c r="I79" s="110">
        <f t="shared" si="10"/>
        <v>0.11526744345571872</v>
      </c>
    </row>
    <row r="80" spans="1:38" x14ac:dyDescent="0.25">
      <c r="A80" s="101"/>
      <c r="B80" s="101"/>
      <c r="C80" s="101"/>
      <c r="D80" s="101"/>
      <c r="E80" s="101"/>
      <c r="F80" s="101"/>
      <c r="G80" s="101"/>
      <c r="H80" s="101"/>
      <c r="I80" s="101"/>
    </row>
    <row r="81" spans="1:28" x14ac:dyDescent="0.25">
      <c r="A81" s="101" t="s">
        <v>165</v>
      </c>
      <c r="B81" s="101"/>
      <c r="C81" s="55">
        <v>-1.0516298732676099</v>
      </c>
      <c r="D81" s="55">
        <v>-1.41757592922873</v>
      </c>
      <c r="E81" s="55">
        <v>-2.5021600853235899</v>
      </c>
      <c r="F81" s="55">
        <v>-2.89483924319401</v>
      </c>
      <c r="G81" s="55">
        <f>C81-0.252*F81</f>
        <v>-0.32213038398271943</v>
      </c>
      <c r="H81" s="55">
        <f>D81-0.502*F81</f>
        <v>3.5633370854663005E-2</v>
      </c>
      <c r="I81" s="55">
        <f>E81-(0.752*F81)</f>
        <v>-0.32524097444169442</v>
      </c>
    </row>
    <row r="82" spans="1:28" x14ac:dyDescent="0.25">
      <c r="A82" s="101" t="s">
        <v>166</v>
      </c>
      <c r="B82" s="101"/>
      <c r="C82" s="55">
        <v>-1.0116104834742401</v>
      </c>
      <c r="D82" s="55">
        <v>-1.45341673365487</v>
      </c>
      <c r="E82" s="55">
        <v>-2.5264316836362299</v>
      </c>
      <c r="F82" s="55">
        <v>-3.07296844175813</v>
      </c>
      <c r="G82" s="55">
        <f>C82-0.252*F82</f>
        <v>-0.23722243615119132</v>
      </c>
      <c r="H82" s="55">
        <f>D82-0.502*F82</f>
        <v>8.9213424107711159E-2</v>
      </c>
      <c r="I82" s="55">
        <f>E82-(0.752*F82)</f>
        <v>-0.21555941543411627</v>
      </c>
    </row>
    <row r="83" spans="1:28" x14ac:dyDescent="0.25">
      <c r="A83" s="101" t="s">
        <v>167</v>
      </c>
      <c r="B83" s="101"/>
      <c r="C83" s="55">
        <v>-0.97632143214389999</v>
      </c>
      <c r="D83" s="55">
        <v>-1.5026172887212099</v>
      </c>
      <c r="E83" s="55">
        <v>-2.4937639651492698</v>
      </c>
      <c r="F83" s="55">
        <v>-3.0135684417581299</v>
      </c>
      <c r="G83" s="55">
        <f>C83-0.252*F83</f>
        <v>-0.21690218482085122</v>
      </c>
      <c r="H83" s="55">
        <f>D83-0.502*F83</f>
        <v>1.0194069041371323E-2</v>
      </c>
      <c r="I83" s="55">
        <f>E83-(0.752*F83)</f>
        <v>-0.2275604969471563</v>
      </c>
    </row>
    <row r="84" spans="1:28" x14ac:dyDescent="0.25">
      <c r="A84" s="103" t="s">
        <v>168</v>
      </c>
      <c r="B84" s="101"/>
      <c r="C84" s="105">
        <f>AVERAGE(C81:C83)</f>
        <v>-1.0131872629619165</v>
      </c>
      <c r="D84" s="106">
        <f t="shared" ref="D84:I84" si="11">AVERAGE(D81:D83)</f>
        <v>-1.4578699838682698</v>
      </c>
      <c r="E84" s="106">
        <f t="shared" si="11"/>
        <v>-2.5074519113696963</v>
      </c>
      <c r="F84" s="106">
        <f t="shared" si="11"/>
        <v>-2.9937920422367568</v>
      </c>
      <c r="G84" s="106">
        <f t="shared" si="11"/>
        <v>-0.25875166831825397</v>
      </c>
      <c r="H84" s="106">
        <f t="shared" si="11"/>
        <v>4.5013621334581831E-2</v>
      </c>
      <c r="I84" s="107">
        <f t="shared" si="11"/>
        <v>-0.25612029560765565</v>
      </c>
    </row>
    <row r="85" spans="1:28" x14ac:dyDescent="0.25">
      <c r="A85" s="103" t="s">
        <v>10</v>
      </c>
      <c r="B85" s="101"/>
      <c r="C85" s="108">
        <f>2*STDEV(C81:C83)</f>
        <v>7.5357945865990525E-2</v>
      </c>
      <c r="D85" s="109">
        <f t="shared" ref="D85:I85" si="12">2*STDEV(D81:D83)</f>
        <v>8.5390439375369456E-2</v>
      </c>
      <c r="E85" s="109">
        <f t="shared" si="12"/>
        <v>3.3929192443234425E-2</v>
      </c>
      <c r="F85" s="109">
        <f t="shared" si="12"/>
        <v>0.1813927487943843</v>
      </c>
      <c r="G85" s="109">
        <f t="shared" si="12"/>
        <v>0.11164003498727337</v>
      </c>
      <c r="H85" s="109">
        <f t="shared" si="12"/>
        <v>8.0672335854977809E-2</v>
      </c>
      <c r="I85" s="110">
        <f t="shared" si="12"/>
        <v>0.12032053309771229</v>
      </c>
    </row>
    <row r="86" spans="1:28" x14ac:dyDescent="0.25">
      <c r="A86" s="112"/>
      <c r="C86" s="113"/>
      <c r="D86" s="113"/>
      <c r="E86" s="113"/>
      <c r="F86" s="113"/>
      <c r="G86" s="113"/>
      <c r="H86" s="113"/>
      <c r="I86" s="113"/>
    </row>
    <row r="87" spans="1:28" x14ac:dyDescent="0.25">
      <c r="A87" s="112"/>
      <c r="C87" s="114"/>
      <c r="D87" s="114"/>
      <c r="E87" s="114"/>
      <c r="F87" s="115"/>
      <c r="G87" s="115"/>
      <c r="H87" s="115"/>
      <c r="I87" s="115"/>
    </row>
    <row r="88" spans="1:28" x14ac:dyDescent="0.25">
      <c r="A88" s="112"/>
      <c r="C88" s="113"/>
      <c r="D88" s="113"/>
      <c r="E88" s="113"/>
      <c r="F88" s="116"/>
      <c r="G88" s="116"/>
      <c r="H88" s="116"/>
      <c r="I88" s="116"/>
      <c r="J88" s="117"/>
      <c r="K88" s="117"/>
    </row>
    <row r="89" spans="1:28" x14ac:dyDescent="0.25">
      <c r="A89" s="112"/>
      <c r="C89" s="113"/>
      <c r="D89" s="113"/>
      <c r="E89" s="113"/>
      <c r="F89" s="113"/>
      <c r="G89" s="113"/>
      <c r="H89" s="113"/>
      <c r="I89" s="113"/>
      <c r="J89" s="117"/>
      <c r="K89" s="117"/>
    </row>
    <row r="91" spans="1:28" s="66" customFormat="1" x14ac:dyDescent="0.25">
      <c r="A91" s="117"/>
      <c r="B91" s="117"/>
      <c r="C91" s="117"/>
      <c r="D91" s="117"/>
      <c r="E91" s="117"/>
      <c r="F91" s="117"/>
      <c r="G91" s="118"/>
      <c r="H91" s="111"/>
      <c r="I91" s="111"/>
      <c r="J91" s="111"/>
      <c r="K91" s="111"/>
      <c r="L91" s="119"/>
      <c r="M91" s="111"/>
      <c r="N91" s="111"/>
      <c r="O91" s="111"/>
      <c r="P91" s="117"/>
      <c r="Q91" s="117"/>
      <c r="R91" s="117"/>
      <c r="S91" s="117"/>
      <c r="T91" s="117"/>
      <c r="U91" s="117"/>
      <c r="V91" s="117"/>
      <c r="W91" s="117"/>
      <c r="X91" s="117"/>
      <c r="Y91" s="117"/>
      <c r="Z91" s="117"/>
      <c r="AA91" s="117"/>
      <c r="AB91" s="117"/>
    </row>
    <row r="92" spans="1:28" s="66" customFormat="1" x14ac:dyDescent="0.25">
      <c r="A92" s="117"/>
      <c r="B92" s="117"/>
      <c r="C92" s="117"/>
      <c r="D92" s="117"/>
      <c r="E92" s="117"/>
      <c r="F92" s="117"/>
      <c r="G92" s="118"/>
      <c r="H92" s="111"/>
      <c r="I92" s="111"/>
      <c r="J92" s="111"/>
      <c r="K92" s="111"/>
      <c r="L92" s="117"/>
      <c r="M92" s="111"/>
      <c r="N92" s="111"/>
      <c r="O92" s="111"/>
      <c r="P92" s="117"/>
      <c r="Q92" s="117"/>
      <c r="R92" s="117"/>
      <c r="S92" s="117"/>
      <c r="T92" s="117"/>
      <c r="U92" s="117"/>
      <c r="V92" s="117"/>
      <c r="W92" s="117"/>
      <c r="X92" s="117"/>
      <c r="Y92" s="117"/>
      <c r="Z92" s="117"/>
      <c r="AA92" s="117"/>
      <c r="AB92" s="117"/>
    </row>
    <row r="93" spans="1:28" s="66" customFormat="1" x14ac:dyDescent="0.25">
      <c r="A93" s="117"/>
      <c r="B93" s="117"/>
      <c r="C93" s="117"/>
      <c r="D93" s="117"/>
      <c r="E93" s="117"/>
      <c r="F93" s="117"/>
      <c r="G93" s="117"/>
      <c r="H93" s="117"/>
      <c r="I93" s="117"/>
      <c r="J93" s="117"/>
      <c r="K93" s="117"/>
      <c r="L93" s="117"/>
      <c r="M93" s="117"/>
      <c r="N93" s="117"/>
      <c r="O93" s="117"/>
      <c r="P93" s="117"/>
      <c r="Q93" s="117"/>
      <c r="R93" s="117"/>
      <c r="S93" s="117"/>
      <c r="T93" s="117"/>
      <c r="U93" s="117"/>
      <c r="V93" s="117"/>
      <c r="W93" s="117"/>
      <c r="X93" s="117"/>
      <c r="Y93" s="117"/>
      <c r="Z93" s="117"/>
      <c r="AA93" s="117"/>
      <c r="AB93" s="117"/>
    </row>
    <row r="94" spans="1:28" s="66" customFormat="1" x14ac:dyDescent="0.25">
      <c r="A94" s="117"/>
      <c r="B94" s="117"/>
      <c r="C94" s="117"/>
      <c r="D94" s="117"/>
      <c r="E94" s="117"/>
      <c r="F94" s="117"/>
      <c r="G94" s="117"/>
      <c r="H94" s="117"/>
      <c r="I94" s="117"/>
      <c r="J94" s="117"/>
      <c r="K94" s="117"/>
      <c r="L94" s="117"/>
      <c r="M94" s="117"/>
      <c r="N94" s="117"/>
      <c r="O94" s="117"/>
      <c r="P94" s="117"/>
      <c r="Q94" s="117"/>
      <c r="R94" s="117"/>
      <c r="S94" s="117"/>
      <c r="T94" s="117"/>
      <c r="U94" s="117"/>
      <c r="V94" s="117"/>
      <c r="W94" s="117"/>
      <c r="X94" s="117"/>
      <c r="Y94" s="117"/>
      <c r="Z94" s="117"/>
      <c r="AA94" s="117"/>
      <c r="AB94" s="117"/>
    </row>
    <row r="95" spans="1:28" s="66" customFormat="1" x14ac:dyDescent="0.25">
      <c r="A95" s="117"/>
      <c r="B95" s="117"/>
      <c r="C95" s="117"/>
      <c r="D95" s="117"/>
      <c r="E95" s="117"/>
      <c r="F95" s="117"/>
      <c r="G95" s="118"/>
      <c r="H95" s="111"/>
      <c r="I95" s="111"/>
      <c r="J95" s="111"/>
      <c r="K95" s="111"/>
      <c r="L95" s="117"/>
      <c r="M95" s="111"/>
      <c r="N95" s="111"/>
      <c r="O95" s="111"/>
      <c r="P95" s="117"/>
      <c r="Q95" s="117"/>
      <c r="R95" s="117"/>
      <c r="S95" s="117"/>
      <c r="T95" s="117"/>
      <c r="U95" s="117"/>
      <c r="V95" s="117"/>
      <c r="W95" s="117"/>
      <c r="X95" s="117"/>
      <c r="Y95" s="117"/>
      <c r="Z95" s="117"/>
      <c r="AA95" s="117"/>
      <c r="AB95" s="117"/>
    </row>
    <row r="96" spans="1:28" s="66" customFormat="1" x14ac:dyDescent="0.25">
      <c r="A96" s="117"/>
      <c r="B96" s="117"/>
      <c r="C96" s="117"/>
      <c r="D96" s="117"/>
      <c r="E96" s="117"/>
      <c r="F96" s="117"/>
      <c r="G96" s="118"/>
      <c r="H96" s="111"/>
      <c r="I96" s="111"/>
      <c r="J96" s="111"/>
      <c r="K96" s="111"/>
      <c r="L96" s="117"/>
      <c r="M96" s="111"/>
      <c r="N96" s="111"/>
      <c r="O96" s="111"/>
      <c r="P96" s="117"/>
      <c r="Q96" s="117"/>
      <c r="R96" s="117"/>
      <c r="S96" s="117"/>
      <c r="T96" s="117"/>
      <c r="U96" s="117"/>
      <c r="V96" s="117"/>
      <c r="W96" s="117"/>
      <c r="X96" s="117"/>
      <c r="Y96" s="117"/>
      <c r="Z96" s="117"/>
      <c r="AA96" s="117"/>
      <c r="AB96" s="117"/>
    </row>
    <row r="97" spans="1:28" s="66" customFormat="1" x14ac:dyDescent="0.25">
      <c r="A97" s="117"/>
      <c r="B97" s="117"/>
      <c r="C97" s="117"/>
      <c r="D97" s="117"/>
      <c r="E97" s="117"/>
      <c r="F97" s="117"/>
      <c r="G97" s="117"/>
      <c r="H97" s="117"/>
      <c r="I97" s="117"/>
      <c r="J97" s="117"/>
      <c r="K97" s="117"/>
      <c r="L97" s="117"/>
      <c r="M97" s="117"/>
      <c r="N97" s="117"/>
      <c r="O97" s="117"/>
      <c r="P97" s="117"/>
      <c r="Q97" s="117"/>
      <c r="R97" s="117"/>
      <c r="S97" s="117"/>
      <c r="T97" s="117"/>
      <c r="U97" s="117"/>
      <c r="V97" s="117"/>
      <c r="W97" s="117"/>
      <c r="X97" s="117"/>
      <c r="Y97" s="117"/>
      <c r="Z97" s="117"/>
      <c r="AA97" s="117"/>
      <c r="AB97" s="117"/>
    </row>
  </sheetData>
  <mergeCells count="1">
    <mergeCell ref="A1:L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2016-02-07T05:42:23Z</dcterms:modified>
</cp:coreProperties>
</file>