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worksheets/sheet6.xml" ContentType="application/vnd.openxmlformats-officedocument.spreadsheetml.worksheet+xml"/>
  <Override PartName="/xl/chartsheets/sheet2.xml" ContentType="application/vnd.openxmlformats-officedocument.spreadsheetml.chart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hartsheets/sheet3.xml" ContentType="application/vnd.openxmlformats-officedocument.spreadsheetml.chart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6.xml" ContentType="application/vnd.openxmlformats-officedocument.drawing+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315"/>
  <workbookPr/>
  <mc:AlternateContent xmlns:mc="http://schemas.openxmlformats.org/markup-compatibility/2006">
    <mc:Choice Requires="x15">
      <x15ac:absPath xmlns:x15ac="http://schemas.microsoft.com/office/spreadsheetml/2010/11/ac" url="/Users/libahladik/Desktop/"/>
    </mc:Choice>
  </mc:AlternateContent>
  <bookViews>
    <workbookView xWindow="8540" yWindow="3500" windowWidth="18200" windowHeight="11020" tabRatio="934"/>
  </bookViews>
  <sheets>
    <sheet name="README" sheetId="10" r:id="rId1"/>
    <sheet name="Summary" sheetId="3" r:id="rId2"/>
    <sheet name="UT data - Sources" sheetId="1" r:id="rId3"/>
    <sheet name="UT data - Sites" sheetId="11" r:id="rId4"/>
    <sheet name="Leaks" sheetId="2" r:id="rId5"/>
    <sheet name=" EL Chart" sheetId="8" r:id="rId6"/>
    <sheet name="EL CHART DATA" sheetId="6" r:id="rId7"/>
    <sheet name="CIP Chart" sheetId="7" r:id="rId8"/>
    <sheet name="CIP DATA" sheetId="19" r:id="rId9"/>
    <sheet name="CIP CHART DATA" sheetId="9" r:id="rId10"/>
    <sheet name="Site Pressure" sheetId="12" r:id="rId11"/>
    <sheet name="Leak Pressure" sheetId="13" r:id="rId12"/>
    <sheet name="Proportional Loss Rate Chart" sheetId="17" r:id="rId13"/>
    <sheet name="Proportional Loss Rate Table" sheetId="20" r:id="rId14"/>
  </sheets>
  <definedNames>
    <definedName name="_xlnm._FilterDatabase" localSheetId="2" hidden="1">'UT data - Sources'!$A$1:$J$770</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R5" i="2" l="1"/>
  <c r="R7" i="2"/>
  <c r="T5" i="2"/>
  <c r="T7" i="2"/>
  <c r="S5" i="2"/>
  <c r="S7" i="2"/>
  <c r="Q5" i="2"/>
  <c r="Q7" i="2"/>
  <c r="P5" i="2"/>
  <c r="P7" i="2"/>
  <c r="O5" i="2"/>
  <c r="O7" i="2"/>
  <c r="N5" i="2"/>
  <c r="N7" i="2"/>
  <c r="M5" i="2"/>
  <c r="M7" i="2"/>
  <c r="L5" i="2"/>
  <c r="L7" i="2"/>
  <c r="R10" i="2"/>
  <c r="R4" i="2"/>
  <c r="R8" i="2"/>
  <c r="T4" i="2"/>
  <c r="T8" i="2"/>
  <c r="S4" i="2"/>
  <c r="S8" i="2"/>
  <c r="Q4" i="2"/>
  <c r="Q8" i="2"/>
  <c r="P4" i="2"/>
  <c r="P8" i="2"/>
  <c r="T21" i="2"/>
  <c r="S21" i="2"/>
  <c r="R21" i="2"/>
  <c r="Q21" i="2"/>
  <c r="P21" i="2"/>
  <c r="R19" i="2"/>
  <c r="T19" i="2"/>
  <c r="S19" i="2"/>
  <c r="Q19" i="2"/>
  <c r="P19" i="2"/>
  <c r="R17" i="2"/>
  <c r="R16" i="2"/>
  <c r="R15" i="2"/>
  <c r="T17" i="2"/>
  <c r="S17" i="2"/>
  <c r="Q17" i="2"/>
  <c r="T16" i="2"/>
  <c r="S16" i="2"/>
  <c r="Q16" i="2"/>
  <c r="T15" i="2"/>
  <c r="S15" i="2"/>
  <c r="Q15" i="2"/>
  <c r="P17" i="2"/>
  <c r="P16" i="2"/>
  <c r="P15" i="2"/>
  <c r="R11" i="2"/>
  <c r="R9" i="2"/>
  <c r="T11" i="2"/>
  <c r="S11" i="2"/>
  <c r="T10" i="2"/>
  <c r="S10" i="2"/>
  <c r="T9" i="2"/>
  <c r="S9" i="2"/>
  <c r="Q11" i="2"/>
  <c r="Q10" i="2"/>
  <c r="Q9" i="2"/>
  <c r="P11" i="2"/>
  <c r="P10" i="2"/>
  <c r="P9" i="2"/>
  <c r="O9" i="2"/>
  <c r="N9" i="2"/>
  <c r="M9" i="2"/>
  <c r="L9" i="2"/>
  <c r="S6" i="2"/>
  <c r="Q6" i="2"/>
  <c r="R6" i="2"/>
  <c r="T6" i="2"/>
  <c r="P6" i="2"/>
  <c r="O25" i="2"/>
  <c r="N25" i="2"/>
  <c r="M25" i="2"/>
  <c r="O24" i="2"/>
  <c r="N24" i="2"/>
  <c r="M24" i="2"/>
  <c r="L25" i="2"/>
  <c r="L24" i="2"/>
  <c r="O21" i="2"/>
  <c r="N21" i="2"/>
  <c r="M21" i="2"/>
  <c r="L21" i="2"/>
  <c r="O19" i="2"/>
  <c r="N19" i="2"/>
  <c r="M19" i="2"/>
  <c r="L19" i="2"/>
  <c r="O17" i="2"/>
  <c r="O16" i="2"/>
  <c r="O15" i="2"/>
  <c r="N17" i="2"/>
  <c r="N16" i="2"/>
  <c r="N15" i="2"/>
  <c r="M17" i="2"/>
  <c r="M16" i="2"/>
  <c r="M15" i="2"/>
  <c r="L17" i="2"/>
  <c r="L16" i="2"/>
  <c r="L15" i="2"/>
  <c r="O11" i="2"/>
  <c r="N11" i="2"/>
  <c r="M11" i="2"/>
  <c r="L11" i="2"/>
  <c r="O10" i="2"/>
  <c r="N10" i="2"/>
  <c r="M10" i="2"/>
  <c r="L10" i="2"/>
  <c r="O4" i="2"/>
  <c r="O8" i="2"/>
  <c r="N4" i="2"/>
  <c r="N8" i="2"/>
  <c r="M4" i="2"/>
  <c r="M8" i="2"/>
  <c r="L4" i="2"/>
  <c r="L8" i="2"/>
  <c r="P14" i="2"/>
  <c r="Q13" i="2"/>
  <c r="Q12" i="2"/>
  <c r="T12" i="2"/>
  <c r="T14" i="2"/>
  <c r="S13" i="2"/>
  <c r="P13" i="2"/>
  <c r="Q14" i="2"/>
  <c r="T13" i="2"/>
  <c r="R14" i="2"/>
  <c r="S12" i="2"/>
  <c r="S14" i="2"/>
  <c r="P12" i="2"/>
  <c r="R12" i="2"/>
  <c r="R13" i="2"/>
  <c r="H4" i="12"/>
  <c r="G4" i="12"/>
  <c r="J274" i="20"/>
  <c r="J273" i="20"/>
  <c r="J272" i="20"/>
  <c r="J271" i="20"/>
  <c r="J270" i="20"/>
  <c r="J269" i="20"/>
  <c r="J268" i="20"/>
  <c r="J267" i="20"/>
  <c r="J266" i="20"/>
  <c r="J265" i="20"/>
  <c r="J264" i="20"/>
  <c r="J263" i="20"/>
  <c r="J262" i="20"/>
  <c r="J261" i="20"/>
  <c r="J260" i="20"/>
  <c r="J259" i="20"/>
  <c r="J258" i="20"/>
  <c r="J257" i="20"/>
  <c r="J256" i="20"/>
  <c r="J255" i="20"/>
  <c r="J254" i="20"/>
  <c r="J253" i="20"/>
  <c r="J252" i="20"/>
  <c r="J251" i="20"/>
  <c r="J250" i="20"/>
  <c r="J249" i="20"/>
  <c r="J248" i="20"/>
  <c r="J247" i="20"/>
  <c r="J246" i="20"/>
  <c r="J245" i="20"/>
  <c r="J244" i="20"/>
  <c r="J243" i="20"/>
  <c r="J242" i="20"/>
  <c r="J241" i="20"/>
  <c r="J240" i="20"/>
  <c r="J239" i="20"/>
  <c r="J238" i="20"/>
  <c r="J237" i="20"/>
  <c r="J236" i="20"/>
  <c r="J235" i="20"/>
  <c r="J234" i="20"/>
  <c r="J233" i="20"/>
  <c r="J232" i="20"/>
  <c r="J231" i="20"/>
  <c r="J230" i="20"/>
  <c r="J229" i="20"/>
  <c r="J228" i="20"/>
  <c r="J227" i="20"/>
  <c r="J226" i="20"/>
  <c r="J225" i="20"/>
  <c r="J224" i="20"/>
  <c r="J223" i="20"/>
  <c r="J222" i="20"/>
  <c r="J221" i="20"/>
  <c r="J220" i="20"/>
  <c r="J219" i="20"/>
  <c r="J218" i="20"/>
  <c r="J217" i="20"/>
  <c r="J216" i="20"/>
  <c r="J215" i="20"/>
  <c r="J214" i="20"/>
  <c r="J213" i="20"/>
  <c r="J212" i="20"/>
  <c r="J211" i="20"/>
  <c r="J210" i="20"/>
  <c r="J209" i="20"/>
  <c r="J208" i="20"/>
  <c r="J207" i="20"/>
  <c r="J206" i="20"/>
  <c r="J205" i="20"/>
  <c r="J204" i="20"/>
  <c r="J203" i="20"/>
  <c r="J202" i="20"/>
  <c r="J201" i="20"/>
  <c r="J200" i="20"/>
  <c r="J199" i="20"/>
  <c r="J198" i="20"/>
  <c r="J197" i="20"/>
  <c r="J196" i="20"/>
  <c r="J195" i="20"/>
  <c r="J194" i="20"/>
  <c r="J193" i="20"/>
  <c r="J192" i="20"/>
  <c r="J191" i="20"/>
  <c r="J190" i="20"/>
  <c r="J189" i="20"/>
  <c r="J188" i="20"/>
  <c r="J187" i="20"/>
  <c r="J186" i="20"/>
  <c r="J185" i="20"/>
  <c r="J184" i="20"/>
  <c r="J183" i="20"/>
  <c r="J182" i="20"/>
  <c r="J181" i="20"/>
  <c r="O6" i="20"/>
  <c r="J180" i="20"/>
  <c r="J179" i="20"/>
  <c r="J178" i="20"/>
  <c r="J177" i="20"/>
  <c r="J176" i="20"/>
  <c r="J175" i="20"/>
  <c r="J174" i="20"/>
  <c r="J173" i="20"/>
  <c r="J172" i="20"/>
  <c r="J171" i="20"/>
  <c r="J170" i="20"/>
  <c r="J169" i="20"/>
  <c r="J168" i="20"/>
  <c r="J167" i="20"/>
  <c r="J166" i="20"/>
  <c r="J165" i="20"/>
  <c r="J164" i="20"/>
  <c r="J163" i="20"/>
  <c r="J162" i="20"/>
  <c r="J161" i="20"/>
  <c r="J160" i="20"/>
  <c r="J159" i="20"/>
  <c r="J158" i="20"/>
  <c r="J157" i="20"/>
  <c r="J156" i="20"/>
  <c r="J155" i="20"/>
  <c r="J154" i="20"/>
  <c r="J153" i="20"/>
  <c r="J152" i="20"/>
  <c r="J151" i="20"/>
  <c r="J150" i="20"/>
  <c r="J149" i="20"/>
  <c r="J148" i="20"/>
  <c r="J147" i="20"/>
  <c r="J146" i="20"/>
  <c r="J145" i="20"/>
  <c r="J144" i="20"/>
  <c r="J143" i="20"/>
  <c r="J142" i="20"/>
  <c r="J141" i="20"/>
  <c r="J140" i="20"/>
  <c r="J139" i="20"/>
  <c r="J138" i="20"/>
  <c r="J137" i="20"/>
  <c r="J136" i="20"/>
  <c r="J135" i="20"/>
  <c r="J134" i="20"/>
  <c r="J133" i="20"/>
  <c r="J132" i="20"/>
  <c r="J131" i="20"/>
  <c r="J130" i="20"/>
  <c r="J129" i="20"/>
  <c r="J128" i="20"/>
  <c r="J127" i="20"/>
  <c r="J126" i="20"/>
  <c r="J125" i="20"/>
  <c r="J124" i="20"/>
  <c r="J123" i="20"/>
  <c r="J122" i="20"/>
  <c r="J121" i="20"/>
  <c r="J120" i="20"/>
  <c r="J119" i="20"/>
  <c r="J118" i="20"/>
  <c r="J117" i="20"/>
  <c r="J116" i="20"/>
  <c r="J115" i="20"/>
  <c r="J114" i="20"/>
  <c r="J111" i="20"/>
  <c r="J112" i="20"/>
  <c r="J113" i="20"/>
  <c r="P3" i="20"/>
  <c r="J110" i="20"/>
  <c r="J109" i="20"/>
  <c r="J108" i="20"/>
  <c r="J107" i="20"/>
  <c r="J106" i="20"/>
  <c r="J105" i="20"/>
  <c r="J104" i="20"/>
  <c r="J103" i="20"/>
  <c r="J102" i="20"/>
  <c r="J101" i="20"/>
  <c r="J100" i="20"/>
  <c r="J99" i="20"/>
  <c r="J98" i="20"/>
  <c r="J97" i="20"/>
  <c r="J96" i="20"/>
  <c r="J95" i="20"/>
  <c r="J94" i="20"/>
  <c r="J93" i="20"/>
  <c r="J92" i="20"/>
  <c r="J91" i="20"/>
  <c r="J90" i="20"/>
  <c r="J89" i="20"/>
  <c r="J88" i="20"/>
  <c r="J87" i="20"/>
  <c r="J86" i="20"/>
  <c r="J85" i="20"/>
  <c r="J84" i="20"/>
  <c r="J83" i="20"/>
  <c r="J82" i="20"/>
  <c r="J81" i="20"/>
  <c r="J80" i="20"/>
  <c r="J79" i="20"/>
  <c r="J78" i="20"/>
  <c r="J77" i="20"/>
  <c r="J76" i="20"/>
  <c r="J75" i="20"/>
  <c r="J74" i="20"/>
  <c r="J73" i="20"/>
  <c r="J72" i="20"/>
  <c r="J71" i="20"/>
  <c r="J70" i="20"/>
  <c r="J69" i="20"/>
  <c r="J68" i="20"/>
  <c r="J67" i="20"/>
  <c r="J66" i="20"/>
  <c r="J65" i="20"/>
  <c r="J64" i="20"/>
  <c r="J63" i="20"/>
  <c r="J62" i="20"/>
  <c r="J61" i="20"/>
  <c r="J60" i="20"/>
  <c r="J59" i="20"/>
  <c r="J58" i="20"/>
  <c r="J57" i="20"/>
  <c r="J56" i="20"/>
  <c r="J55" i="20"/>
  <c r="J54" i="20"/>
  <c r="J53" i="20"/>
  <c r="J52" i="20"/>
  <c r="J51" i="20"/>
  <c r="J50" i="20"/>
  <c r="J49" i="20"/>
  <c r="J48" i="20"/>
  <c r="J47" i="20"/>
  <c r="J46" i="20"/>
  <c r="J45" i="20"/>
  <c r="J44" i="20"/>
  <c r="J43" i="20"/>
  <c r="J42" i="20"/>
  <c r="J41" i="20"/>
  <c r="J40" i="20"/>
  <c r="J39" i="20"/>
  <c r="J38" i="20"/>
  <c r="J37" i="20"/>
  <c r="J36" i="20"/>
  <c r="J35" i="20"/>
  <c r="J34" i="20"/>
  <c r="J33" i="20"/>
  <c r="J32" i="20"/>
  <c r="J31" i="20"/>
  <c r="J30" i="20"/>
  <c r="J29" i="20"/>
  <c r="J28" i="20"/>
  <c r="J27" i="20"/>
  <c r="J26" i="20"/>
  <c r="J25" i="20"/>
  <c r="J24" i="20"/>
  <c r="J23" i="20"/>
  <c r="J22" i="20"/>
  <c r="J21" i="20"/>
  <c r="J20" i="20"/>
  <c r="J19" i="20"/>
  <c r="J18" i="20"/>
  <c r="J17" i="20"/>
  <c r="J16" i="20"/>
  <c r="J15" i="20"/>
  <c r="J14" i="20"/>
  <c r="J13" i="20"/>
  <c r="J12" i="20"/>
  <c r="J11" i="20"/>
  <c r="J10" i="20"/>
  <c r="J9" i="20"/>
  <c r="J8" i="20"/>
  <c r="J7" i="20"/>
  <c r="P6" i="20"/>
  <c r="N6" i="20"/>
  <c r="M6" i="20"/>
  <c r="J6" i="20"/>
  <c r="N5" i="20"/>
  <c r="M5" i="20"/>
  <c r="J5" i="20"/>
  <c r="J4" i="20"/>
  <c r="O3" i="20"/>
  <c r="N3" i="20"/>
  <c r="M3" i="20"/>
  <c r="J3" i="20"/>
  <c r="N2" i="20"/>
  <c r="M2" i="20"/>
  <c r="J2" i="20"/>
  <c r="P5" i="20"/>
  <c r="P2" i="20"/>
  <c r="O5" i="20"/>
  <c r="O2" i="20"/>
  <c r="B20" i="3"/>
  <c r="B19" i="3"/>
  <c r="B18" i="3"/>
  <c r="B17" i="3"/>
  <c r="B16" i="3"/>
  <c r="B11" i="3"/>
  <c r="B10" i="3"/>
  <c r="B9" i="3"/>
  <c r="B8" i="3"/>
  <c r="B4" i="3"/>
  <c r="J3" i="3"/>
  <c r="I3" i="3"/>
  <c r="C18" i="3"/>
  <c r="H3" i="3"/>
  <c r="D17" i="3"/>
  <c r="G3" i="3"/>
  <c r="C17" i="3"/>
  <c r="F3" i="3"/>
  <c r="E3" i="3"/>
  <c r="C19" i="3"/>
  <c r="D3" i="3"/>
  <c r="B3" i="3"/>
  <c r="D20" i="3"/>
  <c r="H2" i="3"/>
  <c r="D9" i="3"/>
  <c r="G2" i="3"/>
  <c r="C9" i="3"/>
  <c r="F2" i="3"/>
  <c r="D10" i="3"/>
  <c r="E2" i="3"/>
  <c r="C10" i="3"/>
  <c r="D2" i="3"/>
  <c r="D11" i="3"/>
  <c r="C2" i="3"/>
  <c r="C11" i="3"/>
  <c r="B2" i="3"/>
  <c r="C8" i="3"/>
  <c r="D18" i="3"/>
  <c r="D19" i="3"/>
  <c r="E10" i="3"/>
  <c r="E11" i="3"/>
  <c r="E9" i="3"/>
  <c r="C16" i="3"/>
  <c r="E17" i="3"/>
  <c r="E19" i="3"/>
  <c r="E18" i="3"/>
  <c r="H6" i="12"/>
  <c r="H5" i="12"/>
  <c r="H3" i="12"/>
  <c r="H2" i="12"/>
  <c r="G6" i="12"/>
  <c r="G5" i="12"/>
  <c r="G3" i="12"/>
  <c r="G2" i="12"/>
  <c r="L50" i="2"/>
  <c r="L51" i="2"/>
  <c r="L48" i="2"/>
  <c r="M50" i="2"/>
  <c r="O23" i="2"/>
  <c r="N23" i="2"/>
  <c r="M23" i="2"/>
  <c r="L32" i="2"/>
  <c r="L31" i="2"/>
  <c r="L30" i="2"/>
  <c r="N28" i="2"/>
  <c r="O28" i="2"/>
  <c r="L28" i="2"/>
  <c r="M28" i="2"/>
  <c r="L23" i="2"/>
  <c r="M20" i="2"/>
  <c r="O20" i="2"/>
  <c r="L20" i="2"/>
  <c r="N20" i="2"/>
  <c r="O18" i="2"/>
  <c r="N18" i="2"/>
  <c r="O6" i="2"/>
  <c r="M6" i="2"/>
  <c r="L13" i="2"/>
  <c r="L18" i="2"/>
  <c r="M18" i="2"/>
  <c r="L6" i="2"/>
  <c r="L49" i="2"/>
  <c r="M48" i="2"/>
  <c r="N27" i="2"/>
  <c r="O27" i="2"/>
  <c r="L27" i="2"/>
  <c r="M27" i="2"/>
  <c r="O14" i="2"/>
  <c r="N12" i="2"/>
  <c r="O13" i="2"/>
  <c r="L14" i="2"/>
  <c r="L12" i="2"/>
  <c r="O12" i="2"/>
  <c r="M14" i="2"/>
  <c r="M12" i="2"/>
  <c r="N14" i="2"/>
  <c r="N13" i="2"/>
  <c r="N6" i="2"/>
  <c r="M13" i="2"/>
</calcChain>
</file>

<file path=xl/sharedStrings.xml><?xml version="1.0" encoding="utf-8"?>
<sst xmlns="http://schemas.openxmlformats.org/spreadsheetml/2006/main" count="8896" uniqueCount="1388">
  <si>
    <t>Source Name</t>
  </si>
  <si>
    <t>Site Name</t>
  </si>
  <si>
    <t>Type of equipment</t>
  </si>
  <si>
    <t>Type of Equipment Leak (L)</t>
  </si>
  <si>
    <r>
      <t>Type of Pneumatic Controller (PC) (</t>
    </r>
    <r>
      <rPr>
        <i/>
        <sz val="11"/>
        <color theme="1"/>
        <rFont val="Calibri"/>
        <family val="2"/>
        <scheme val="minor"/>
      </rPr>
      <t>for cases where all PCs at site are either intermittent or low bleed)</t>
    </r>
  </si>
  <si>
    <t>Mean of HighFlow measurements (scfm)</t>
  </si>
  <si>
    <t>Fraction of carbon in methane</t>
  </si>
  <si>
    <t>Methane mole %</t>
  </si>
  <si>
    <t>Mean methane (scfm)</t>
  </si>
  <si>
    <t>Whole gas (scfm)</t>
  </si>
  <si>
    <t>PC-187</t>
  </si>
  <si>
    <t>L-108</t>
  </si>
  <si>
    <t>L-50</t>
  </si>
  <si>
    <t>L-51</t>
  </si>
  <si>
    <t>PC-65</t>
  </si>
  <si>
    <t>L-52</t>
  </si>
  <si>
    <t>L-53</t>
  </si>
  <si>
    <t>L-81</t>
  </si>
  <si>
    <t>L-82</t>
  </si>
  <si>
    <t>L-83</t>
  </si>
  <si>
    <t>PC-105</t>
  </si>
  <si>
    <t>L-84</t>
  </si>
  <si>
    <t>PC-147</t>
  </si>
  <si>
    <t>PC-106</t>
  </si>
  <si>
    <t>L-64</t>
  </si>
  <si>
    <t>L-65</t>
  </si>
  <si>
    <t>PC-77</t>
  </si>
  <si>
    <t>L-66</t>
  </si>
  <si>
    <t>L-67</t>
  </si>
  <si>
    <t>PC-78</t>
  </si>
  <si>
    <t>PC-60</t>
  </si>
  <si>
    <t>PC-61</t>
  </si>
  <si>
    <t>T-13</t>
  </si>
  <si>
    <t>L-55</t>
  </si>
  <si>
    <t>L-56</t>
  </si>
  <si>
    <t>L-57</t>
  </si>
  <si>
    <t>L-58</t>
  </si>
  <si>
    <t>L-59</t>
  </si>
  <si>
    <t>PC-72</t>
  </si>
  <si>
    <t>PC-73</t>
  </si>
  <si>
    <t>L-60</t>
  </si>
  <si>
    <t>L-61</t>
  </si>
  <si>
    <t>PC-74</t>
  </si>
  <si>
    <t>L-102</t>
  </si>
  <si>
    <t>PC-75</t>
  </si>
  <si>
    <t>L-62</t>
  </si>
  <si>
    <t>L-63</t>
  </si>
  <si>
    <t>PC-76</t>
  </si>
  <si>
    <t>PC-17</t>
  </si>
  <si>
    <t>PC-18</t>
  </si>
  <si>
    <t>L-31</t>
  </si>
  <si>
    <t>PC-44</t>
  </si>
  <si>
    <t>L-103</t>
  </si>
  <si>
    <t>PC-45</t>
  </si>
  <si>
    <t>L-32</t>
  </si>
  <si>
    <t>PC-46</t>
  </si>
  <si>
    <t>PC-47</t>
  </si>
  <si>
    <t>L-1</t>
  </si>
  <si>
    <t>PC-2</t>
  </si>
  <si>
    <t>PC-3</t>
  </si>
  <si>
    <t>PC-4</t>
  </si>
  <si>
    <t>PC-5</t>
  </si>
  <si>
    <t>PC-137</t>
  </si>
  <si>
    <t>L-2</t>
  </si>
  <si>
    <t>L-3</t>
  </si>
  <si>
    <t>L-4</t>
  </si>
  <si>
    <t>L-99</t>
  </si>
  <si>
    <t>PC-131</t>
  </si>
  <si>
    <t>PC-132</t>
  </si>
  <si>
    <t>L-100</t>
  </si>
  <si>
    <t>PC-133</t>
  </si>
  <si>
    <t>L-41</t>
  </si>
  <si>
    <t>PC-138</t>
  </si>
  <si>
    <t>PC-52</t>
  </si>
  <si>
    <t>PC-53</t>
  </si>
  <si>
    <t>PC-54</t>
  </si>
  <si>
    <t>PC-55</t>
  </si>
  <si>
    <t>PC-56</t>
  </si>
  <si>
    <t>L-42</t>
  </si>
  <si>
    <t>PC-57</t>
  </si>
  <si>
    <t>PC-58</t>
  </si>
  <si>
    <t>PC-59</t>
  </si>
  <si>
    <t>L-43</t>
  </si>
  <si>
    <t>L-104</t>
  </si>
  <si>
    <t>PC-29</t>
  </si>
  <si>
    <t>L-75</t>
  </si>
  <si>
    <t>PC-95</t>
  </si>
  <si>
    <t>L-76</t>
  </si>
  <si>
    <t>PC-96</t>
  </si>
  <si>
    <t>PC-97</t>
  </si>
  <si>
    <t>PC-71</t>
  </si>
  <si>
    <t>PC-100</t>
  </si>
  <si>
    <t>T-12</t>
  </si>
  <si>
    <t>PC-101</t>
  </si>
  <si>
    <t>L-78</t>
  </si>
  <si>
    <t>PC-102</t>
  </si>
  <si>
    <t>L-79</t>
  </si>
  <si>
    <t>PC-103</t>
  </si>
  <si>
    <t>L-8</t>
  </si>
  <si>
    <t>PC-20</t>
  </si>
  <si>
    <t>PC-21</t>
  </si>
  <si>
    <t>L-163</t>
  </si>
  <si>
    <t>PC-225</t>
  </si>
  <si>
    <t>L-164</t>
  </si>
  <si>
    <t>PC-233</t>
  </si>
  <si>
    <t>L-165</t>
  </si>
  <si>
    <t>T-32</t>
  </si>
  <si>
    <t>T-33</t>
  </si>
  <si>
    <t>L-109</t>
  </si>
  <si>
    <t>PC-226</t>
  </si>
  <si>
    <t>L-110</t>
  </si>
  <si>
    <t>L-111</t>
  </si>
  <si>
    <t>L-112</t>
  </si>
  <si>
    <t>PC-148</t>
  </si>
  <si>
    <t>L-113</t>
  </si>
  <si>
    <t>L-114</t>
  </si>
  <si>
    <t>L-115</t>
  </si>
  <si>
    <t>PC-149</t>
  </si>
  <si>
    <t>PC-150</t>
  </si>
  <si>
    <t>PC-227</t>
  </si>
  <si>
    <t>L-116</t>
  </si>
  <si>
    <t>PC-151</t>
  </si>
  <si>
    <t>L-117</t>
  </si>
  <si>
    <t>PC-152</t>
  </si>
  <si>
    <t>L-118</t>
  </si>
  <si>
    <t>T-17</t>
  </si>
  <si>
    <t>T-18</t>
  </si>
  <si>
    <t>T-19</t>
  </si>
  <si>
    <t>L-120</t>
  </si>
  <si>
    <t>PC-167</t>
  </si>
  <si>
    <t>L-161</t>
  </si>
  <si>
    <t>PC-168</t>
  </si>
  <si>
    <t>L-121</t>
  </si>
  <si>
    <t>PC-169</t>
  </si>
  <si>
    <t>PC-170</t>
  </si>
  <si>
    <t>L-122</t>
  </si>
  <si>
    <t>PC-171</t>
  </si>
  <si>
    <t>PC-172</t>
  </si>
  <si>
    <t>T-20</t>
  </si>
  <si>
    <t>PC-153</t>
  </si>
  <si>
    <t>PC-180</t>
  </si>
  <si>
    <t>PC-181</t>
  </si>
  <si>
    <t>L-135</t>
  </si>
  <si>
    <t>PC-182</t>
  </si>
  <si>
    <t>PC-183</t>
  </si>
  <si>
    <t>L-136</t>
  </si>
  <si>
    <t>T-22</t>
  </si>
  <si>
    <t>T-23</t>
  </si>
  <si>
    <t>PC-154</t>
  </si>
  <si>
    <t>T-24</t>
  </si>
  <si>
    <t>T-25</t>
  </si>
  <si>
    <t>PC-155</t>
  </si>
  <si>
    <t>PC-156</t>
  </si>
  <si>
    <t>L-101</t>
  </si>
  <si>
    <t>PC-134</t>
  </si>
  <si>
    <t>PC-157</t>
  </si>
  <si>
    <t>L-123</t>
  </si>
  <si>
    <t>T-14</t>
  </si>
  <si>
    <t>T-15</t>
  </si>
  <si>
    <t>T-16</t>
  </si>
  <si>
    <t>PC-158</t>
  </si>
  <si>
    <t>PC-159</t>
  </si>
  <si>
    <t>L-127</t>
  </si>
  <si>
    <t>L-149</t>
  </si>
  <si>
    <t>PC-196</t>
  </si>
  <si>
    <t>PC-197</t>
  </si>
  <si>
    <t>PC-198</t>
  </si>
  <si>
    <t>PC-199</t>
  </si>
  <si>
    <t>PC-200</t>
  </si>
  <si>
    <t>PC-160</t>
  </si>
  <si>
    <t>PC-238</t>
  </si>
  <si>
    <t>PC-239</t>
  </si>
  <si>
    <t>L-167</t>
  </si>
  <si>
    <t>PC-161</t>
  </si>
  <si>
    <t>L-168</t>
  </si>
  <si>
    <t>L-169</t>
  </si>
  <si>
    <t>L-129</t>
  </si>
  <si>
    <t>L-130</t>
  </si>
  <si>
    <t>PC-178</t>
  </si>
  <si>
    <t>T-21</t>
  </si>
  <si>
    <t>L-131</t>
  </si>
  <si>
    <t>PC-206</t>
  </si>
  <si>
    <t>L-132</t>
  </si>
  <si>
    <t>L-133</t>
  </si>
  <si>
    <t>L-134</t>
  </si>
  <si>
    <t>CIP-3</t>
  </si>
  <si>
    <t>PC-192</t>
  </si>
  <si>
    <t>PC-193</t>
  </si>
  <si>
    <t>L-143</t>
  </si>
  <si>
    <t>L-144</t>
  </si>
  <si>
    <t>PC-207</t>
  </si>
  <si>
    <t>T-28</t>
  </si>
  <si>
    <t>L-145</t>
  </si>
  <si>
    <t>L-146</t>
  </si>
  <si>
    <t>L-147</t>
  </si>
  <si>
    <t>T-29</t>
  </si>
  <si>
    <t>L-156</t>
  </si>
  <si>
    <t>L-157</t>
  </si>
  <si>
    <t>PC-208</t>
  </si>
  <si>
    <t>L-158</t>
  </si>
  <si>
    <t>L-159</t>
  </si>
  <si>
    <t>L-170</t>
  </si>
  <si>
    <t>L-171</t>
  </si>
  <si>
    <t>CIP-22</t>
  </si>
  <si>
    <t>L-172</t>
  </si>
  <si>
    <t>PC-209</t>
  </si>
  <si>
    <t>L-215</t>
  </si>
  <si>
    <t>T-67</t>
  </si>
  <si>
    <t>T-68</t>
  </si>
  <si>
    <t>PC-205</t>
  </si>
  <si>
    <t>L-174</t>
  </si>
  <si>
    <t>PC-266</t>
  </si>
  <si>
    <t>L-194</t>
  </si>
  <si>
    <t>PC-267</t>
  </si>
  <si>
    <t>PC-268</t>
  </si>
  <si>
    <t>PC-270</t>
  </si>
  <si>
    <t>T-51</t>
  </si>
  <si>
    <t>T-52</t>
  </si>
  <si>
    <t>T-37</t>
  </si>
  <si>
    <t>L-175</t>
  </si>
  <si>
    <t>L-176</t>
  </si>
  <si>
    <t>L-177</t>
  </si>
  <si>
    <t>PC-247</t>
  </si>
  <si>
    <t>PC-248</t>
  </si>
  <si>
    <t>PC-249</t>
  </si>
  <si>
    <t>T-53</t>
  </si>
  <si>
    <t>L-195</t>
  </si>
  <si>
    <t>PC-269</t>
  </si>
  <si>
    <t>L-196</t>
  </si>
  <si>
    <t>L-197</t>
  </si>
  <si>
    <t>L-198</t>
  </si>
  <si>
    <t>PC-262</t>
  </si>
  <si>
    <t>PC-263</t>
  </si>
  <si>
    <t>L-190</t>
  </si>
  <si>
    <t>PC-264</t>
  </si>
  <si>
    <t>L-191</t>
  </si>
  <si>
    <t>PC-265</t>
  </si>
  <si>
    <t>T-50</t>
  </si>
  <si>
    <t>PC-210</t>
  </si>
  <si>
    <t>L-192</t>
  </si>
  <si>
    <t>L-193</t>
  </si>
  <si>
    <t>L-212</t>
  </si>
  <si>
    <t>T-66</t>
  </si>
  <si>
    <t>L-213</t>
  </si>
  <si>
    <t>PC-211</t>
  </si>
  <si>
    <t>L-214</t>
  </si>
  <si>
    <t>PC-281</t>
  </si>
  <si>
    <t>PC-282</t>
  </si>
  <si>
    <t>L-152</t>
  </si>
  <si>
    <t>CIP-52</t>
  </si>
  <si>
    <t>CIP-53</t>
  </si>
  <si>
    <t>CIP-54</t>
  </si>
  <si>
    <t>CIP-55</t>
  </si>
  <si>
    <t>CIP-56</t>
  </si>
  <si>
    <t>PC-204</t>
  </si>
  <si>
    <t>CIP-57</t>
  </si>
  <si>
    <t>L-204</t>
  </si>
  <si>
    <t>L-205</t>
  </si>
  <si>
    <t>L-206</t>
  </si>
  <si>
    <t>L-207</t>
  </si>
  <si>
    <t>L-208</t>
  </si>
  <si>
    <t>L-209</t>
  </si>
  <si>
    <t>PC-278</t>
  </si>
  <si>
    <t>L-210</t>
  </si>
  <si>
    <t>L-211</t>
  </si>
  <si>
    <t>T-30</t>
  </si>
  <si>
    <t>T-61</t>
  </si>
  <si>
    <t>T-62</t>
  </si>
  <si>
    <t>T-63</t>
  </si>
  <si>
    <t>T-64</t>
  </si>
  <si>
    <t>T-65</t>
  </si>
  <si>
    <t>PC-215</t>
  </si>
  <si>
    <t>PC-279</t>
  </si>
  <si>
    <t>PC-280</t>
  </si>
  <si>
    <t>CIP-31</t>
  </si>
  <si>
    <t>PC-250</t>
  </si>
  <si>
    <t>PC-251</t>
  </si>
  <si>
    <t>L-178</t>
  </si>
  <si>
    <t>T-38</t>
  </si>
  <si>
    <t>T-39</t>
  </si>
  <si>
    <t>CIP-14</t>
  </si>
  <si>
    <t>CIP-37</t>
  </si>
  <si>
    <t>CIP-38</t>
  </si>
  <si>
    <t>CIP-39</t>
  </si>
  <si>
    <t>CIP-40</t>
  </si>
  <si>
    <t>CIP-41</t>
  </si>
  <si>
    <t>CIP-42</t>
  </si>
  <si>
    <t>CIP-43</t>
  </si>
  <si>
    <t>L-188</t>
  </si>
  <si>
    <t>PC-260</t>
  </si>
  <si>
    <t>PC-216</t>
  </si>
  <si>
    <t>PC-261</t>
  </si>
  <si>
    <t>L-216</t>
  </si>
  <si>
    <t>L-217</t>
  </si>
  <si>
    <t>CIP-59</t>
  </si>
  <si>
    <t>CIP-60</t>
  </si>
  <si>
    <t>CIP-61</t>
  </si>
  <si>
    <t>PC-284</t>
  </si>
  <si>
    <t>PC-285</t>
  </si>
  <si>
    <t>PC-286</t>
  </si>
  <si>
    <t>CIP-62</t>
  </si>
  <si>
    <t>PC-217</t>
  </si>
  <si>
    <t>CIP-32</t>
  </si>
  <si>
    <t>CIP-33</t>
  </si>
  <si>
    <t>L-185</t>
  </si>
  <si>
    <t>CIP-34</t>
  </si>
  <si>
    <t>CIP-35</t>
  </si>
  <si>
    <t>CIP-36</t>
  </si>
  <si>
    <t>L-186</t>
  </si>
  <si>
    <t>L-187</t>
  </si>
  <si>
    <t>PC-258</t>
  </si>
  <si>
    <t>PC-259</t>
  </si>
  <si>
    <t>L-155</t>
  </si>
  <si>
    <t>T-45</t>
  </si>
  <si>
    <t>T-46</t>
  </si>
  <si>
    <t>T-47</t>
  </si>
  <si>
    <t>T-48</t>
  </si>
  <si>
    <t>T-49</t>
  </si>
  <si>
    <t>CIP-44</t>
  </si>
  <si>
    <t>CIP-45</t>
  </si>
  <si>
    <t>CIP-46</t>
  </si>
  <si>
    <t>L-199</t>
  </si>
  <si>
    <t>L-128</t>
  </si>
  <si>
    <t>L-200</t>
  </si>
  <si>
    <t>PC-271</t>
  </si>
  <si>
    <t>T-54</t>
  </si>
  <si>
    <t>T-55</t>
  </si>
  <si>
    <t>CIP-26</t>
  </si>
  <si>
    <t>CIP-27</t>
  </si>
  <si>
    <t>CIP-28</t>
  </si>
  <si>
    <t>CIP-29</t>
  </si>
  <si>
    <t>CIP-2</t>
  </si>
  <si>
    <t>CIP-30</t>
  </si>
  <si>
    <t>PC-243</t>
  </si>
  <si>
    <t>PC-244</t>
  </si>
  <si>
    <t>PC-245</t>
  </si>
  <si>
    <t>T-35</t>
  </si>
  <si>
    <t>L-173</t>
  </si>
  <si>
    <t>T-36</t>
  </si>
  <si>
    <t>CIP-58</t>
  </si>
  <si>
    <t>PC-177</t>
  </si>
  <si>
    <t>PC-283</t>
  </si>
  <si>
    <t>PC-272</t>
  </si>
  <si>
    <t>PC-273</t>
  </si>
  <si>
    <t>PC-274</t>
  </si>
  <si>
    <t>PC-275</t>
  </si>
  <si>
    <t>PC-276</t>
  </si>
  <si>
    <t>T-56</t>
  </si>
  <si>
    <t>CIP-13</t>
  </si>
  <si>
    <t>CIP-47</t>
  </si>
  <si>
    <t>CIP-48</t>
  </si>
  <si>
    <t>CIP-49</t>
  </si>
  <si>
    <t>CIP-50</t>
  </si>
  <si>
    <t>L-201</t>
  </si>
  <si>
    <t>PC-277</t>
  </si>
  <si>
    <t>T-58</t>
  </si>
  <si>
    <t>T-59</t>
  </si>
  <si>
    <t>PC-212</t>
  </si>
  <si>
    <t>CIP-23</t>
  </si>
  <si>
    <t>CIP-24</t>
  </si>
  <si>
    <t>CIP-25</t>
  </si>
  <si>
    <t>PC-240</t>
  </si>
  <si>
    <t>PC-241</t>
  </si>
  <si>
    <t>PC-242</t>
  </si>
  <si>
    <t>T-34</t>
  </si>
  <si>
    <t>L-179</t>
  </si>
  <si>
    <t>PC-213</t>
  </si>
  <si>
    <t>L-180</t>
  </si>
  <si>
    <t>L-181</t>
  </si>
  <si>
    <t>L-182</t>
  </si>
  <si>
    <t>PC-252</t>
  </si>
  <si>
    <t>PC-253</t>
  </si>
  <si>
    <t>PC-254</t>
  </si>
  <si>
    <t>PC-255</t>
  </si>
  <si>
    <t>T-40</t>
  </si>
  <si>
    <t>T-41</t>
  </si>
  <si>
    <t>T-42</t>
  </si>
  <si>
    <t>CIP-15</t>
  </si>
  <si>
    <t>T-43</t>
  </si>
  <si>
    <t>T-44</t>
  </si>
  <si>
    <t>L-183</t>
  </si>
  <si>
    <t>L-184</t>
  </si>
  <si>
    <t>PC-256</t>
  </si>
  <si>
    <t>PC-257</t>
  </si>
  <si>
    <t>PC-220</t>
  </si>
  <si>
    <t>L-224</t>
  </si>
  <si>
    <t>L-225</t>
  </si>
  <si>
    <t>L-226</t>
  </si>
  <si>
    <t>L-227</t>
  </si>
  <si>
    <t>PC-292</t>
  </si>
  <si>
    <t>CIP-4</t>
  </si>
  <si>
    <t>T-73</t>
  </si>
  <si>
    <t>T-74</t>
  </si>
  <si>
    <t>T-75</t>
  </si>
  <si>
    <t>T-76</t>
  </si>
  <si>
    <t>T-77</t>
  </si>
  <si>
    <t>T-78</t>
  </si>
  <si>
    <t>T-79</t>
  </si>
  <si>
    <t>T-80</t>
  </si>
  <si>
    <t>T-92</t>
  </si>
  <si>
    <t>T-93</t>
  </si>
  <si>
    <t>T-94</t>
  </si>
  <si>
    <t>T-95</t>
  </si>
  <si>
    <t>T-96</t>
  </si>
  <si>
    <t>T-97</t>
  </si>
  <si>
    <t>T-98</t>
  </si>
  <si>
    <t>T-99</t>
  </si>
  <si>
    <t>T-100</t>
  </si>
  <si>
    <t>T-101</t>
  </si>
  <si>
    <t>PC-179</t>
  </si>
  <si>
    <t>T-102</t>
  </si>
  <si>
    <t>T-103</t>
  </si>
  <si>
    <t>T-104</t>
  </si>
  <si>
    <t>T-105</t>
  </si>
  <si>
    <t>T-106</t>
  </si>
  <si>
    <t>T-107</t>
  </si>
  <si>
    <t>T-108</t>
  </si>
  <si>
    <t>T-109</t>
  </si>
  <si>
    <t>T-110</t>
  </si>
  <si>
    <t>T-111</t>
  </si>
  <si>
    <t>CIP-19</t>
  </si>
  <si>
    <t>PC-295</t>
  </si>
  <si>
    <t>L-238</t>
  </si>
  <si>
    <t>L-239</t>
  </si>
  <si>
    <t>L-240</t>
  </si>
  <si>
    <t>T-87</t>
  </si>
  <si>
    <t>T-88</t>
  </si>
  <si>
    <t>CIP-20</t>
  </si>
  <si>
    <t>L-231</t>
  </si>
  <si>
    <t>L-241</t>
  </si>
  <si>
    <t>PC-296</t>
  </si>
  <si>
    <t>L-242</t>
  </si>
  <si>
    <t>PC-297</t>
  </si>
  <si>
    <t>L-166</t>
  </si>
  <si>
    <t>PC-234</t>
  </si>
  <si>
    <t>L-237</t>
  </si>
  <si>
    <t>PC-293</t>
  </si>
  <si>
    <t>PC-294</t>
  </si>
  <si>
    <t>T-89</t>
  </si>
  <si>
    <t>T-90</t>
  </si>
  <si>
    <t>CIP-12</t>
  </si>
  <si>
    <t>T-91</t>
  </si>
  <si>
    <t>PC-298</t>
  </si>
  <si>
    <t>T-112</t>
  </si>
  <si>
    <t>L-223</t>
  </si>
  <si>
    <t>PC-291</t>
  </si>
  <si>
    <t>L-263</t>
  </si>
  <si>
    <t>PC-202</t>
  </si>
  <si>
    <t>L-264</t>
  </si>
  <si>
    <t>L-265</t>
  </si>
  <si>
    <t>L-266</t>
  </si>
  <si>
    <t>L-267</t>
  </si>
  <si>
    <t>L-270</t>
  </si>
  <si>
    <t>L-271</t>
  </si>
  <si>
    <t>L-268</t>
  </si>
  <si>
    <t>L-269</t>
  </si>
  <si>
    <t>L-277</t>
  </si>
  <si>
    <t>PC-305</t>
  </si>
  <si>
    <t>L-151</t>
  </si>
  <si>
    <t>L-278</t>
  </si>
  <si>
    <t>T-123</t>
  </si>
  <si>
    <t>T-124</t>
  </si>
  <si>
    <t>T-118</t>
  </si>
  <si>
    <t>T-119</t>
  </si>
  <si>
    <t>T-120</t>
  </si>
  <si>
    <t>L-272</t>
  </si>
  <si>
    <t>CIP-7</t>
  </si>
  <si>
    <t>T-121</t>
  </si>
  <si>
    <t>T-122</t>
  </si>
  <si>
    <t>PC-304</t>
  </si>
  <si>
    <t>L-273</t>
  </si>
  <si>
    <t>L-274</t>
  </si>
  <si>
    <t>L-275</t>
  </si>
  <si>
    <t>L-276</t>
  </si>
  <si>
    <t>T-26</t>
  </si>
  <si>
    <t>L-220</t>
  </si>
  <si>
    <t>L-221</t>
  </si>
  <si>
    <t>T-69</t>
  </si>
  <si>
    <t>T-70</t>
  </si>
  <si>
    <t>T-71</t>
  </si>
  <si>
    <t>T-72</t>
  </si>
  <si>
    <t>L-222</t>
  </si>
  <si>
    <t>L-251</t>
  </si>
  <si>
    <t>L-252</t>
  </si>
  <si>
    <t>L-253</t>
  </si>
  <si>
    <t>PC-302</t>
  </si>
  <si>
    <t>T-117</t>
  </si>
  <si>
    <t>CIP-1</t>
  </si>
  <si>
    <t>L-247</t>
  </si>
  <si>
    <t>L-248</t>
  </si>
  <si>
    <t>L-249</t>
  </si>
  <si>
    <t>PC-301</t>
  </si>
  <si>
    <t>T-115</t>
  </si>
  <si>
    <t>T-116</t>
  </si>
  <si>
    <t>L-250</t>
  </si>
  <si>
    <t>PC-174</t>
  </si>
  <si>
    <t>L-257</t>
  </si>
  <si>
    <t>L-258</t>
  </si>
  <si>
    <t>L-259</t>
  </si>
  <si>
    <t>L-260</t>
  </si>
  <si>
    <t>L-261</t>
  </si>
  <si>
    <t>L-262</t>
  </si>
  <si>
    <t>L-126</t>
  </si>
  <si>
    <t>L-232</t>
  </si>
  <si>
    <t>L-233</t>
  </si>
  <si>
    <t>L-234</t>
  </si>
  <si>
    <t>L-235</t>
  </si>
  <si>
    <t>L-236</t>
  </si>
  <si>
    <t>T-82</t>
  </si>
  <si>
    <t>CIP-9</t>
  </si>
  <si>
    <t>T-83</t>
  </si>
  <si>
    <t>T-84</t>
  </si>
  <si>
    <t>T-85</t>
  </si>
  <si>
    <t>T-86</t>
  </si>
  <si>
    <t>T-113</t>
  </si>
  <si>
    <t>T-114</t>
  </si>
  <si>
    <t>L-243</t>
  </si>
  <si>
    <t>L-244</t>
  </si>
  <si>
    <t>CIP-10</t>
  </si>
  <si>
    <t>PC-299</t>
  </si>
  <si>
    <t>L-245</t>
  </si>
  <si>
    <t>PC-300</t>
  </si>
  <si>
    <t>L-246</t>
  </si>
  <si>
    <t>PC-190</t>
  </si>
  <si>
    <t>T-81</t>
  </si>
  <si>
    <t>L-228</t>
  </si>
  <si>
    <t>L-229</t>
  </si>
  <si>
    <t>L-230</t>
  </si>
  <si>
    <t>PC-303</t>
  </si>
  <si>
    <t>L-254</t>
  </si>
  <si>
    <t>L-255</t>
  </si>
  <si>
    <t>CIP-8</t>
  </si>
  <si>
    <t>L-256</t>
  </si>
  <si>
    <t>PC-194</t>
  </si>
  <si>
    <t>PC-195</t>
  </si>
  <si>
    <t>CIP-5</t>
  </si>
  <si>
    <t>CIP-6</t>
  </si>
  <si>
    <t>L-140</t>
  </si>
  <si>
    <t>PC-186</t>
  </si>
  <si>
    <t>L-141</t>
  </si>
  <si>
    <t>T-27</t>
  </si>
  <si>
    <t>L-142</t>
  </si>
  <si>
    <t>L-105</t>
  </si>
  <si>
    <t>L-106</t>
  </si>
  <si>
    <t>L-107</t>
  </si>
  <si>
    <t>PC-139</t>
  </si>
  <si>
    <t>PC-140</t>
  </si>
  <si>
    <t>PC-141</t>
  </si>
  <si>
    <t>PC-142</t>
  </si>
  <si>
    <t>PC-143</t>
  </si>
  <si>
    <t>CIP-11</t>
  </si>
  <si>
    <t>PC-144</t>
  </si>
  <si>
    <t>PC-145</t>
  </si>
  <si>
    <t>PC-146</t>
  </si>
  <si>
    <t>PC-164</t>
  </si>
  <si>
    <t>PC-165</t>
  </si>
  <si>
    <t>PC-166</t>
  </si>
  <si>
    <t>L-148</t>
  </si>
  <si>
    <t>L-119</t>
  </si>
  <si>
    <t>PC-235</t>
  </si>
  <si>
    <t>PC-236</t>
  </si>
  <si>
    <t>CIP-21</t>
  </si>
  <si>
    <t>PC-135</t>
  </si>
  <si>
    <t>PC-136</t>
  </si>
  <si>
    <t>L-162</t>
  </si>
  <si>
    <t>PC-162</t>
  </si>
  <si>
    <t>PC-163</t>
  </si>
  <si>
    <t>PC-203</t>
  </si>
  <si>
    <t>PC-232</t>
  </si>
  <si>
    <t>PC-188</t>
  </si>
  <si>
    <t>PC-189</t>
  </si>
  <si>
    <t>PC-175</t>
  </si>
  <si>
    <t>PC-176</t>
  </si>
  <si>
    <t>PC-185</t>
  </si>
  <si>
    <t>PC-191</t>
  </si>
  <si>
    <t>PC-224</t>
  </si>
  <si>
    <t>PC-228</t>
  </si>
  <si>
    <t>PC-229</t>
  </si>
  <si>
    <t>PC-230</t>
  </si>
  <si>
    <t>L-160</t>
  </si>
  <si>
    <t>PC-231</t>
  </si>
  <si>
    <t>PC-173</t>
  </si>
  <si>
    <t>PC-287</t>
  </si>
  <si>
    <t>L-218</t>
  </si>
  <si>
    <t>PC-218</t>
  </si>
  <si>
    <t>L-219</t>
  </si>
  <si>
    <t>PC-288</t>
  </si>
  <si>
    <t>PC-289</t>
  </si>
  <si>
    <t>PC-290</t>
  </si>
  <si>
    <t>L-202</t>
  </si>
  <si>
    <t>L-203</t>
  </si>
  <si>
    <t>T-60</t>
  </si>
  <si>
    <t>PC-219</t>
  </si>
  <si>
    <t>PC-246</t>
  </si>
  <si>
    <t>T-57</t>
  </si>
  <si>
    <t>CIP-51</t>
  </si>
  <si>
    <t>L-189</t>
  </si>
  <si>
    <t>T-31</t>
  </si>
  <si>
    <t>PC-79</t>
  </si>
  <si>
    <t>PC-80</t>
  </si>
  <si>
    <t>PC-81</t>
  </si>
  <si>
    <t>L-68</t>
  </si>
  <si>
    <t>PC-82</t>
  </si>
  <si>
    <t>PC-83</t>
  </si>
  <si>
    <t>PC-84</t>
  </si>
  <si>
    <t>PC-85</t>
  </si>
  <si>
    <t>PC-86</t>
  </si>
  <si>
    <t>T-3</t>
  </si>
  <si>
    <t>T-4</t>
  </si>
  <si>
    <t>PC-107</t>
  </si>
  <si>
    <t>PC-108</t>
  </si>
  <si>
    <t>PC-109</t>
  </si>
  <si>
    <t>PC-110</t>
  </si>
  <si>
    <t>PC-30</t>
  </si>
  <si>
    <t>PC-31</t>
  </si>
  <si>
    <t>PC-32</t>
  </si>
  <si>
    <t>PC-33</t>
  </si>
  <si>
    <t>PC-237</t>
  </si>
  <si>
    <t>T-2</t>
  </si>
  <si>
    <t>PC-87</t>
  </si>
  <si>
    <t>PC-88</t>
  </si>
  <si>
    <t>L-69</t>
  </si>
  <si>
    <t>PC-42</t>
  </si>
  <si>
    <t>PC-43</t>
  </si>
  <si>
    <t>T-9</t>
  </si>
  <si>
    <t>PC-113</t>
  </si>
  <si>
    <t>PC-114</t>
  </si>
  <si>
    <t>L-92</t>
  </si>
  <si>
    <t>PC-115</t>
  </si>
  <si>
    <t>T-11</t>
  </si>
  <si>
    <t>PC-128</t>
  </si>
  <si>
    <t>PC-9</t>
  </si>
  <si>
    <t>PC-10</t>
  </si>
  <si>
    <t>PC-221</t>
  </si>
  <si>
    <t>T-7</t>
  </si>
  <si>
    <t>L-77</t>
  </si>
  <si>
    <t>PC-98</t>
  </si>
  <si>
    <t>PC-99</t>
  </si>
  <si>
    <t>CIP-16</t>
  </si>
  <si>
    <t>PC-1</t>
  </si>
  <si>
    <t>PC-119</t>
  </si>
  <si>
    <t>CIP-17</t>
  </si>
  <si>
    <t>PC-120</t>
  </si>
  <si>
    <t>PC-121</t>
  </si>
  <si>
    <t>L-93</t>
  </si>
  <si>
    <t>PC-116</t>
  </si>
  <si>
    <t>PC-117</t>
  </si>
  <si>
    <t>PC-118</t>
  </si>
  <si>
    <t>CIP-18</t>
  </si>
  <si>
    <t>PC-122</t>
  </si>
  <si>
    <t>L-94</t>
  </si>
  <si>
    <t>PC-123</t>
  </si>
  <si>
    <t>L-95</t>
  </si>
  <si>
    <t>PC-124</t>
  </si>
  <si>
    <t>PC-125</t>
  </si>
  <si>
    <t>PC-126</t>
  </si>
  <si>
    <t>T-1</t>
  </si>
  <si>
    <t>PC-222</t>
  </si>
  <si>
    <t>PC-11</t>
  </si>
  <si>
    <t>PC-12</t>
  </si>
  <si>
    <t>PC-13</t>
  </si>
  <si>
    <t>PC-14</t>
  </si>
  <si>
    <t>PC-15</t>
  </si>
  <si>
    <t>PC-16</t>
  </si>
  <si>
    <t>PC-34</t>
  </si>
  <si>
    <t>L-19</t>
  </si>
  <si>
    <t>L-20</t>
  </si>
  <si>
    <t>PC-223</t>
  </si>
  <si>
    <t>PC-35</t>
  </si>
  <si>
    <t>L-21</t>
  </si>
  <si>
    <t>PC-36</t>
  </si>
  <si>
    <t>PC-37</t>
  </si>
  <si>
    <t>L-22</t>
  </si>
  <si>
    <t>PC-38</t>
  </si>
  <si>
    <t>PC-39</t>
  </si>
  <si>
    <t>PC-40</t>
  </si>
  <si>
    <t>L-23</t>
  </si>
  <si>
    <t>L-24</t>
  </si>
  <si>
    <t>L-153</t>
  </si>
  <si>
    <t>PC-41</t>
  </si>
  <si>
    <t>L-25</t>
  </si>
  <si>
    <t>L-26</t>
  </si>
  <si>
    <t>L-27</t>
  </si>
  <si>
    <t>L-28</t>
  </si>
  <si>
    <t>L-29</t>
  </si>
  <si>
    <t>L-30</t>
  </si>
  <si>
    <t>PC-23</t>
  </si>
  <si>
    <t>L-154</t>
  </si>
  <si>
    <t>PC-24</t>
  </si>
  <si>
    <t>L-14</t>
  </si>
  <si>
    <t>PC-25</t>
  </si>
  <si>
    <t>L-85</t>
  </si>
  <si>
    <t>L-86</t>
  </si>
  <si>
    <t>L-87</t>
  </si>
  <si>
    <t>L-88</t>
  </si>
  <si>
    <t>L-89</t>
  </si>
  <si>
    <t>PC-214</t>
  </si>
  <si>
    <t>PC-111</t>
  </si>
  <si>
    <t>L-90</t>
  </si>
  <si>
    <t>L-91</t>
  </si>
  <si>
    <t>PC-112</t>
  </si>
  <si>
    <t>T-8</t>
  </si>
  <si>
    <t>L-71</t>
  </si>
  <si>
    <t>PC-94</t>
  </si>
  <si>
    <t>L-150</t>
  </si>
  <si>
    <t>L-72</t>
  </si>
  <si>
    <t>L-73</t>
  </si>
  <si>
    <t>L-74</t>
  </si>
  <si>
    <t>T-5</t>
  </si>
  <si>
    <t>T-6</t>
  </si>
  <si>
    <t>T-10</t>
  </si>
  <si>
    <t>L-9</t>
  </si>
  <si>
    <t>L-10</t>
  </si>
  <si>
    <t>PC-201</t>
  </si>
  <si>
    <t>L-11</t>
  </si>
  <si>
    <t>L-12</t>
  </si>
  <si>
    <t>L-13</t>
  </si>
  <si>
    <t>PC-22</t>
  </si>
  <si>
    <t>PC-89</t>
  </si>
  <si>
    <t>PC-90</t>
  </si>
  <si>
    <t>PC-91</t>
  </si>
  <si>
    <t>PC-92</t>
  </si>
  <si>
    <t>PC-184</t>
  </si>
  <si>
    <t>PC-26</t>
  </si>
  <si>
    <t>PC-27</t>
  </si>
  <si>
    <t>PC-28</t>
  </si>
  <si>
    <t>PC-129</t>
  </si>
  <si>
    <t>PC-130</t>
  </si>
  <si>
    <t>L-137</t>
  </si>
  <si>
    <t>PC-19</t>
  </si>
  <si>
    <t>L-6</t>
  </si>
  <si>
    <t>PC-8</t>
  </si>
  <si>
    <t>L-7</t>
  </si>
  <si>
    <t>PC-104</t>
  </si>
  <si>
    <t>L-80</t>
  </si>
  <si>
    <t>L-138</t>
  </si>
  <si>
    <t>PC-66</t>
  </si>
  <si>
    <t>PC-67</t>
  </si>
  <si>
    <t>PC-68</t>
  </si>
  <si>
    <t>PC-69</t>
  </si>
  <si>
    <t>L-54</t>
  </si>
  <si>
    <t>PC-70</t>
  </si>
  <si>
    <t>PC-48</t>
  </si>
  <si>
    <t>PC-49</t>
  </si>
  <si>
    <t>PC-50</t>
  </si>
  <si>
    <t>PC-51</t>
  </si>
  <si>
    <t>L-139</t>
  </si>
  <si>
    <t>L-33</t>
  </si>
  <si>
    <t>L-34</t>
  </si>
  <si>
    <t>L-35</t>
  </si>
  <si>
    <t>L-36</t>
  </si>
  <si>
    <t>L-37</t>
  </si>
  <si>
    <t>L-38</t>
  </si>
  <si>
    <t>L-39</t>
  </si>
  <si>
    <t>L-40</t>
  </si>
  <si>
    <t>L-70</t>
  </si>
  <si>
    <t>PC-93</t>
  </si>
  <si>
    <t>L-124</t>
  </si>
  <si>
    <t>L-15</t>
  </si>
  <si>
    <t>L-16</t>
  </si>
  <si>
    <t>L-17</t>
  </si>
  <si>
    <t>L-18</t>
  </si>
  <si>
    <t>L-96</t>
  </si>
  <si>
    <t>L-97</t>
  </si>
  <si>
    <t>L-98</t>
  </si>
  <si>
    <t>PC-127</t>
  </si>
  <si>
    <t>PC-6</t>
  </si>
  <si>
    <t>L-5</t>
  </si>
  <si>
    <t>L-125</t>
  </si>
  <si>
    <t>PC-7</t>
  </si>
  <si>
    <t>L-44</t>
  </si>
  <si>
    <t>L-45</t>
  </si>
  <si>
    <t>L-46</t>
  </si>
  <si>
    <t>L-47</t>
  </si>
  <si>
    <t>PC-62</t>
  </si>
  <si>
    <t>PC-63</t>
  </si>
  <si>
    <t>PC-64</t>
  </si>
  <si>
    <t>L-48</t>
  </si>
  <si>
    <t>L-49</t>
  </si>
  <si>
    <t>GC-31</t>
  </si>
  <si>
    <t>GC-13</t>
  </si>
  <si>
    <t>AP-29</t>
  </si>
  <si>
    <t>AP-41</t>
  </si>
  <si>
    <t>AP-32</t>
  </si>
  <si>
    <t>AP-28</t>
  </si>
  <si>
    <t>AP-31</t>
  </si>
  <si>
    <t>GC-11</t>
  </si>
  <si>
    <t>AP-15</t>
  </si>
  <si>
    <t>AP-25</t>
  </si>
  <si>
    <t>AP-10</t>
  </si>
  <si>
    <t>AP-9</t>
  </si>
  <si>
    <t>AP-27</t>
  </si>
  <si>
    <t>AP-20</t>
  </si>
  <si>
    <t>AP-38</t>
  </si>
  <si>
    <t>AP-30</t>
  </si>
  <si>
    <t>AP-4</t>
  </si>
  <si>
    <t>AP-17</t>
  </si>
  <si>
    <t>GC-57</t>
  </si>
  <si>
    <t>GC-54</t>
  </si>
  <si>
    <t>GC-15</t>
  </si>
  <si>
    <t>GC-19</t>
  </si>
  <si>
    <t>GC-16</t>
  </si>
  <si>
    <t>GC-27</t>
  </si>
  <si>
    <t>GC-28</t>
  </si>
  <si>
    <t>GC-1</t>
  </si>
  <si>
    <t>GC-2</t>
  </si>
  <si>
    <t>GC-14</t>
  </si>
  <si>
    <t>GC-24</t>
  </si>
  <si>
    <t>GC-4</t>
  </si>
  <si>
    <t>GC-9</t>
  </si>
  <si>
    <t>GC-6</t>
  </si>
  <si>
    <t>GC-26</t>
  </si>
  <si>
    <t>GC-45</t>
  </si>
  <si>
    <t>GC-37</t>
  </si>
  <si>
    <t>GC-5</t>
  </si>
  <si>
    <t>MC-1</t>
  </si>
  <si>
    <t>MC-6</t>
  </si>
  <si>
    <t>GC-44</t>
  </si>
  <si>
    <t>MC-12</t>
  </si>
  <si>
    <t>MC-21</t>
  </si>
  <si>
    <t>MC-14</t>
  </si>
  <si>
    <t>MC-20</t>
  </si>
  <si>
    <t>GC-46</t>
  </si>
  <si>
    <t>MC-5</t>
  </si>
  <si>
    <t>MC-4</t>
  </si>
  <si>
    <t>GC-43</t>
  </si>
  <si>
    <t>GC-49</t>
  </si>
  <si>
    <t>MC-15</t>
  </si>
  <si>
    <t>MC-18</t>
  </si>
  <si>
    <t>MC-19</t>
  </si>
  <si>
    <t>MC-8</t>
  </si>
  <si>
    <t>MC-17</t>
  </si>
  <si>
    <t>MC-22</t>
  </si>
  <si>
    <t>GC-25</t>
  </si>
  <si>
    <t>MC-11</t>
  </si>
  <si>
    <t>MC-7</t>
  </si>
  <si>
    <t>MC-23</t>
  </si>
  <si>
    <t>GC-47</t>
  </si>
  <si>
    <t>MC-25</t>
  </si>
  <si>
    <t>MC-10</t>
  </si>
  <si>
    <t>MC-16</t>
  </si>
  <si>
    <t>GC-51</t>
  </si>
  <si>
    <t>RM-11</t>
  </si>
  <si>
    <t>RM-17</t>
  </si>
  <si>
    <t>GC-58</t>
  </si>
  <si>
    <t>RM-15</t>
  </si>
  <si>
    <t>RM-13</t>
  </si>
  <si>
    <t>RM-16</t>
  </si>
  <si>
    <t>GC-41</t>
  </si>
  <si>
    <t>RM-18</t>
  </si>
  <si>
    <t>RM-10</t>
  </si>
  <si>
    <t>RM-6</t>
  </si>
  <si>
    <t>RM-9</t>
  </si>
  <si>
    <t>RM-7</t>
  </si>
  <si>
    <t>GC-32</t>
  </si>
  <si>
    <t>RM-8</t>
  </si>
  <si>
    <t>RM-1</t>
  </si>
  <si>
    <t>RM-3</t>
  </si>
  <si>
    <t>GC-22</t>
  </si>
  <si>
    <t>RM-2</t>
  </si>
  <si>
    <t>RM-5</t>
  </si>
  <si>
    <t>RM-14</t>
  </si>
  <si>
    <t>GC-35</t>
  </si>
  <si>
    <t>RM-19</t>
  </si>
  <si>
    <t>RM-12</t>
  </si>
  <si>
    <t>RM-4</t>
  </si>
  <si>
    <t>GC-33</t>
  </si>
  <si>
    <t>GC-38</t>
  </si>
  <si>
    <t>GC-30</t>
  </si>
  <si>
    <t>GC-12</t>
  </si>
  <si>
    <t>GC-39</t>
  </si>
  <si>
    <t>GC-18</t>
  </si>
  <si>
    <t>GC-7</t>
  </si>
  <si>
    <t>GC-10</t>
  </si>
  <si>
    <t>GC-56</t>
  </si>
  <si>
    <t>GC-17</t>
  </si>
  <si>
    <t>GC-42</t>
  </si>
  <si>
    <t>GC-34</t>
  </si>
  <si>
    <t>GC-23</t>
  </si>
  <si>
    <t>GC-3</t>
  </si>
  <si>
    <t>GC-36</t>
  </si>
  <si>
    <t>GC-53</t>
  </si>
  <si>
    <t>GC-55</t>
  </si>
  <si>
    <t>GC-50</t>
  </si>
  <si>
    <t>GC-21</t>
  </si>
  <si>
    <t>MC-9</t>
  </si>
  <si>
    <t>MC-3</t>
  </si>
  <si>
    <t>MC-13</t>
  </si>
  <si>
    <t>MC-24</t>
  </si>
  <si>
    <t>MC-26</t>
  </si>
  <si>
    <t>MC-2</t>
  </si>
  <si>
    <t>AP-33</t>
  </si>
  <si>
    <t>AP-42</t>
  </si>
  <si>
    <t>AP-22</t>
  </si>
  <si>
    <t>GC-8</t>
  </si>
  <si>
    <t>AP-34</t>
  </si>
  <si>
    <t>AP-24</t>
  </si>
  <si>
    <t>AP-44</t>
  </si>
  <si>
    <t>AP-7</t>
  </si>
  <si>
    <t>AP-6</t>
  </si>
  <si>
    <t>AP-13</t>
  </si>
  <si>
    <t>GC-52</t>
  </si>
  <si>
    <t>AP-39</t>
  </si>
  <si>
    <t>AP-1</t>
  </si>
  <si>
    <t>AP-46</t>
  </si>
  <si>
    <t>AP-45</t>
  </si>
  <si>
    <t>AP-47</t>
  </si>
  <si>
    <t>AP-14</t>
  </si>
  <si>
    <t>AP-23</t>
  </si>
  <si>
    <t>GC-48</t>
  </si>
  <si>
    <t>AP-19</t>
  </si>
  <si>
    <t>AP-43</t>
  </si>
  <si>
    <t>AP-37</t>
  </si>
  <si>
    <t>GC-40</t>
  </si>
  <si>
    <t>AP-18</t>
  </si>
  <si>
    <t>AP-35</t>
  </si>
  <si>
    <t>GC-29</t>
  </si>
  <si>
    <t>AP-2</t>
  </si>
  <si>
    <t>AP-8</t>
  </si>
  <si>
    <t>AP-16</t>
  </si>
  <si>
    <t>AP-12</t>
  </si>
  <si>
    <t>AP-40</t>
  </si>
  <si>
    <t>AP-3</t>
  </si>
  <si>
    <t>AP-26</t>
  </si>
  <si>
    <t>AP-36</t>
  </si>
  <si>
    <t>GC-20</t>
  </si>
  <si>
    <t>AP-21</t>
  </si>
  <si>
    <t>AP-5</t>
  </si>
  <si>
    <t>AP-11</t>
  </si>
  <si>
    <t>PC</t>
  </si>
  <si>
    <t>L</t>
  </si>
  <si>
    <t>T</t>
  </si>
  <si>
    <t>CIP</t>
  </si>
  <si>
    <t>int</t>
  </si>
  <si>
    <t>3/8 Union at well head</t>
  </si>
  <si>
    <t>Compression fitting, Left, Separator 2</t>
  </si>
  <si>
    <t>Compression fitting, right, separator 2</t>
  </si>
  <si>
    <t>low</t>
  </si>
  <si>
    <t>Temperature controller, separator 1</t>
  </si>
  <si>
    <t>Swagelok on diaphragm</t>
  </si>
  <si>
    <t>Regulator Weep Hole, B4H</t>
  </si>
  <si>
    <t>Upper Temperature Controller, B4H</t>
  </si>
  <si>
    <t>Lower Temperature Controller, B4H</t>
  </si>
  <si>
    <t>Upper Temperature Controller, B2H</t>
  </si>
  <si>
    <t>Fitting, K1H</t>
  </si>
  <si>
    <t>Regulator; K1H</t>
  </si>
  <si>
    <t>Lower Temperature Controller, K2H</t>
  </si>
  <si>
    <t>Weep Hole on Heater Exterior; K3H</t>
  </si>
  <si>
    <t>Surface Casing Vent; Well 5</t>
  </si>
  <si>
    <t>Surface Casing Vent; Well 2</t>
  </si>
  <si>
    <t>Surface Casing Vent; Well 1</t>
  </si>
  <si>
    <t>Upper Temperature Controller, Separator 05</t>
  </si>
  <si>
    <t>Lower Temperature Controller; Separator 04</t>
  </si>
  <si>
    <t>Weep Hole on Control Valve; Separator 04</t>
  </si>
  <si>
    <t>Regulator Weep Hole; Separator 02</t>
  </si>
  <si>
    <t>valve on top of western well head</t>
  </si>
  <si>
    <t>Upper Temperature Controller; Separator 01</t>
  </si>
  <si>
    <t>Lower Temperature Controller; Separator 01</t>
  </si>
  <si>
    <t>Vent on Separator 1H</t>
  </si>
  <si>
    <t>plug on west well head Christmas tree</t>
  </si>
  <si>
    <t>Vent on Separator 3H</t>
  </si>
  <si>
    <t>Back pressure regulator, Separator 5</t>
  </si>
  <si>
    <t>Back pressure regulator, Separator 5, outside</t>
  </si>
  <si>
    <t>Back pressure regulator, Separator 4, outside</t>
  </si>
  <si>
    <t>Valve on well head, 1H</t>
  </si>
  <si>
    <t>Vent on separator 5H</t>
  </si>
  <si>
    <t>Vent on separator 4H</t>
  </si>
  <si>
    <t>Vent, Separator 11H</t>
  </si>
  <si>
    <t>Vent, Separator 7H</t>
  </si>
  <si>
    <t>Vent, Separator 3H</t>
  </si>
  <si>
    <t>gas union</t>
  </si>
  <si>
    <t>Vent, Separator 2H</t>
  </si>
  <si>
    <t>Vent, Separator 6H</t>
  </si>
  <si>
    <t>Back pressure regulator, Separator 4</t>
  </si>
  <si>
    <t>Back pressure regulator, Separator 2</t>
  </si>
  <si>
    <t>check valve on well head 15,4</t>
  </si>
  <si>
    <t>pot top, #3 separator</t>
  </si>
  <si>
    <t>pot top, #2 separator</t>
  </si>
  <si>
    <t>Quick Exhaust on 27,7</t>
  </si>
  <si>
    <t>Quick Exhaust on 27,8</t>
  </si>
  <si>
    <t>Quick Exhaust on 27,9</t>
  </si>
  <si>
    <t>Quick Exhaust on 34,6</t>
  </si>
  <si>
    <t>Kimray Valve, Separator 2</t>
  </si>
  <si>
    <t>Kimray Bonnet, Separator 2</t>
  </si>
  <si>
    <t>PRV, Separator 3</t>
  </si>
  <si>
    <t>Regulator, Separator 4</t>
  </si>
  <si>
    <t>Connection on Solenoid Valve, Separator 1</t>
  </si>
  <si>
    <t>Regulator, Separator 1</t>
  </si>
  <si>
    <t>Quick Exhaust, Well Head 1</t>
  </si>
  <si>
    <t>Siemens control valve on sales line</t>
  </si>
  <si>
    <t>Stem in Kimray Valve, Separator 5</t>
  </si>
  <si>
    <t>Compression fitting, flow sensor, Separator 3</t>
  </si>
  <si>
    <t>Compression Fitting on Regulator, Separator 2</t>
  </si>
  <si>
    <t>Compressor fuel pot regulator</t>
  </si>
  <si>
    <t>LACT Pump Bleed off on top of valve</t>
  </si>
  <si>
    <t>Pressure regulator, VRU Compressor</t>
  </si>
  <si>
    <t>Exhaust Cane Compressor for Stabilizer</t>
  </si>
  <si>
    <t>Pressure regulator, weep hole.  Upstream of test separator</t>
  </si>
  <si>
    <t>VRU Compressor back pressure regulator</t>
  </si>
  <si>
    <t>VRU Compressor Cylinder Vent</t>
  </si>
  <si>
    <t>pressure regulator on compressor deck</t>
  </si>
  <si>
    <t>Pressure regulator, weep hole, bolt</t>
  </si>
  <si>
    <t>pressure regulator, weep hole</t>
  </si>
  <si>
    <t>bolt at side of valve, dual chamber orifice fitting</t>
  </si>
  <si>
    <t>bot at side of v/w bottom, dual chamber orifice fitting</t>
  </si>
  <si>
    <t>pressure regulator, between he 2 header lines</t>
  </si>
  <si>
    <t>Sales line of heater treater 1</t>
  </si>
  <si>
    <t xml:space="preserve">Cane on top of VRU compressor </t>
  </si>
  <si>
    <t>Diaphragm on top of VRU compressor</t>
  </si>
  <si>
    <t>Drain Box - FLIR Only</t>
  </si>
  <si>
    <t>Pressure regulator vent below ESD valve on flare stack</t>
  </si>
  <si>
    <t>Compression fitting tee above ball valve behind bottom pneumatic controller</t>
  </si>
  <si>
    <t>Flange on 10-inch line sales line downstream of glove Valve</t>
  </si>
  <si>
    <t>10-inch sales line flange upstream of check valve</t>
  </si>
  <si>
    <t>piping insulation on 2H separator</t>
  </si>
  <si>
    <t>piping insulation on valve on 2H separator</t>
  </si>
  <si>
    <t>regulator on compressor #1</t>
  </si>
  <si>
    <t>vertical vent on separator a009522-5</t>
  </si>
  <si>
    <t>Fitting on separator IL-953-0301</t>
  </si>
  <si>
    <t>Back pressure regulator inlet on 2H horizontal separator</t>
  </si>
  <si>
    <t>connection to sight gauge on separator</t>
  </si>
  <si>
    <t>compressor regulator #1</t>
  </si>
  <si>
    <t>compressor regulator #2</t>
  </si>
  <si>
    <t>field purge vent, compressor 11-1498</t>
  </si>
  <si>
    <t>field purge vent, compressor 11-1497</t>
  </si>
  <si>
    <t>field purge vent, compressor 11-1499</t>
  </si>
  <si>
    <t>purge tank top, compressor 11-1499</t>
  </si>
  <si>
    <t>valve near site glass, separator 3H</t>
  </si>
  <si>
    <t>pressure regulator between separators 2H and 3H</t>
  </si>
  <si>
    <t>Hole in compressor plate, compressor #2</t>
  </si>
  <si>
    <t>Hole in compressor plate, compressor #3</t>
  </si>
  <si>
    <t>Fitting on Well Head</t>
  </si>
  <si>
    <t>line at base of compressor 53312</t>
  </si>
  <si>
    <t>line at base of compressor 53313</t>
  </si>
  <si>
    <t>Pneumatic Diaphragm on well head</t>
  </si>
  <si>
    <t>Tubing Leak, Pneumatic Separator, 11-H</t>
  </si>
  <si>
    <t>Fitting Leak, Separator 11-H</t>
  </si>
  <si>
    <t>Tubing Fitting, Separator 14H</t>
  </si>
  <si>
    <t>Tubing Leak, Separator 5H</t>
  </si>
  <si>
    <t>Tubing Fitting, Separator 8H</t>
  </si>
  <si>
    <t>Tubing Fitting, Separator 4H</t>
  </si>
  <si>
    <t>Tubing Fitting, Separator 3H</t>
  </si>
  <si>
    <t>Tubing Fitting, Separator 1H</t>
  </si>
  <si>
    <t>nut on pipeline valve</t>
  </si>
  <si>
    <t>Pressure Relief on A1H Well Head</t>
  </si>
  <si>
    <t>Pressure Regulator, Well Head B1H</t>
  </si>
  <si>
    <t>Pressure Regulator, Well Head B3H</t>
  </si>
  <si>
    <t>Plunger Activator, Well Head C3H</t>
  </si>
  <si>
    <t>pressure regulator, separator C3H</t>
  </si>
  <si>
    <t>Connector on dump valve, separator C5H</t>
  </si>
  <si>
    <t>Leaky Fitting on Supply Line</t>
  </si>
  <si>
    <t>regulator for valve on plunger lift</t>
  </si>
  <si>
    <t>Fitting on top of Drip Pot</t>
  </si>
  <si>
    <t>regulator for pneumatic control on the separator for Lowery 1H</t>
  </si>
  <si>
    <t>Emergency shutoff on separator A11H</t>
  </si>
  <si>
    <t>Gas regulator inlet of compressor to sales</t>
  </si>
  <si>
    <t>Union on 3/8 line at Well Head</t>
  </si>
  <si>
    <t>Upper Valve, Vertical Separator Sight Glass</t>
  </si>
  <si>
    <t>Lower Valve, Vertical Separator Sight Glass</t>
  </si>
  <si>
    <t>Fitting in Horizontal Scrubber, 1H</t>
  </si>
  <si>
    <t>Drain Tube into compressor sump. 1445</t>
  </si>
  <si>
    <t>Purge Valve (?) on compressor 1445</t>
  </si>
  <si>
    <t>Compressor Cylinder Head</t>
  </si>
  <si>
    <t>API Separator, Regulator in Control shack</t>
  </si>
  <si>
    <t>API Separator, Regulator outside control shack</t>
  </si>
  <si>
    <t>Crankcase Vent, Compressor 2</t>
  </si>
  <si>
    <t>Crankcase Vent, Compressor 3</t>
  </si>
  <si>
    <t>Fitting behind valve diaphragm, Compressor 3</t>
  </si>
  <si>
    <t>Separator 37-25, union on shut-off valve</t>
  </si>
  <si>
    <t>Solenoid valve on Separator 13N-13</t>
  </si>
  <si>
    <t>Shut-off Valve, Separator 13N-13</t>
  </si>
  <si>
    <t>Big Joe Regulator at Separator</t>
  </si>
  <si>
    <t>Union at back of control box, separator 3</t>
  </si>
  <si>
    <t>Flange 33 Separator, Kimray Thermostat</t>
  </si>
  <si>
    <t>Knockout pot, top of regulator, Well head</t>
  </si>
  <si>
    <t>Knockout pot, bottom of regulator, Well Head</t>
  </si>
  <si>
    <t>Separator, 1/2 union</t>
  </si>
  <si>
    <t>Separator, far right flange, side of thermostat</t>
  </si>
  <si>
    <t>Separator, top flange at end</t>
  </si>
  <si>
    <t>Separator, inside cabinet, south side, upper fitting</t>
  </si>
  <si>
    <t>Separator, inside cabinet, south side, lower fitting</t>
  </si>
  <si>
    <t>Separator, water flange, top fitting</t>
  </si>
  <si>
    <t>Kimray Valve, 3/8 line, south side</t>
  </si>
  <si>
    <t>Regulator, separator 2210</t>
  </si>
  <si>
    <t>Gauge on Heater Bypass</t>
  </si>
  <si>
    <t>Swagelok fitting to box, separator 25606</t>
  </si>
  <si>
    <t>Thermostat controller, separator 2</t>
  </si>
  <si>
    <t>Union on water side of separator 2, near valve handle</t>
  </si>
  <si>
    <t>Exhaust on Pneumatic Valve, #3 separator</t>
  </si>
  <si>
    <t>Union on water side of separator 3, near valve handle</t>
  </si>
  <si>
    <t>Valve controller on water side, separator 3</t>
  </si>
  <si>
    <t>Thermostat</t>
  </si>
  <si>
    <t>Piping, union into flare</t>
  </si>
  <si>
    <t>Vent Hole on well head control box</t>
  </si>
  <si>
    <t>Thermostat, Separator E1</t>
  </si>
  <si>
    <t>Thermostat, Separator V601 E2</t>
  </si>
  <si>
    <t>Thermostat, Separator V602 E2</t>
  </si>
  <si>
    <t>Gas Regulator weep hole, separator test 2</t>
  </si>
  <si>
    <t>Separator Test 2, compression fitting</t>
  </si>
  <si>
    <t>Separator Test 1, NPT t-fitting, top and bottom</t>
  </si>
  <si>
    <t>Wellhead C1, pressure fitting below Rosemount</t>
  </si>
  <si>
    <t>Wellhead 11-7, bottom of knockout</t>
  </si>
  <si>
    <t>Well Head 22-7, at Rosemount</t>
  </si>
  <si>
    <t>Well head 13-7, blue wheel valve</t>
  </si>
  <si>
    <t>Well head 13-7, Asco red hat</t>
  </si>
  <si>
    <t>Well head 13-7, weep hole at knockout</t>
  </si>
  <si>
    <t>Well head 23-7, Swagelok elbow before knockout</t>
  </si>
  <si>
    <t>Control Valve at Injection at Separator</t>
  </si>
  <si>
    <t>Miller 12-17, outside horizontal tubing at reducing union</t>
  </si>
  <si>
    <t>Miller 12-17, elbow fitting as tubing exits shelter</t>
  </si>
  <si>
    <t>Miller 12-17, top of pneumatic valve at weep hole</t>
  </si>
  <si>
    <t>Miller 12-17, pressure gauge</t>
  </si>
  <si>
    <t>Wandell, pneumatic valve weephole</t>
  </si>
  <si>
    <t>Kugel 1-18, weephole on red pneumatic valve</t>
  </si>
  <si>
    <t>Separator, Kugel 1-18, pressure gauge at low pressure</t>
  </si>
  <si>
    <t>Separator Wandell 24-7 bulk, left side lower pressure regulator</t>
  </si>
  <si>
    <t>Separator Wandell 34-7, left pneumatic valve</t>
  </si>
  <si>
    <t>2237 Separator, temperature dial controller</t>
  </si>
  <si>
    <t>Neighbors 1, wellmaster 300 box, Electrical connection</t>
  </si>
  <si>
    <t>Neighbors 13-12, red pneumatic valve, at missing bolt</t>
  </si>
  <si>
    <t>Separator 2546, temperature controller, horizontal</t>
  </si>
  <si>
    <t>Separator 2546, temperature controller, vertical</t>
  </si>
  <si>
    <t>Grant 2-8-11, bottom of knockout pot</t>
  </si>
  <si>
    <t>Supply gas tubing to Well ESV Valve</t>
  </si>
  <si>
    <t>Panel on pneumatic supply to ESD #1</t>
  </si>
  <si>
    <t>Back pressure controller, test separator</t>
  </si>
  <si>
    <t>005 Back pressure valve, old departing pipeline fisher throttle</t>
  </si>
  <si>
    <t>005 back pressure valve, old departing pipeline pressure regulator</t>
  </si>
  <si>
    <t>pressure regulator, Fisher, SDV-0110</t>
  </si>
  <si>
    <t>Low pressure separator oil drum</t>
  </si>
  <si>
    <t>fuel gas gauge on fuel gas pot on product separator</t>
  </si>
  <si>
    <t>Connection at Well Head</t>
  </si>
  <si>
    <t>Weep hole on valve housing, well #1</t>
  </si>
  <si>
    <t>Solenoid relief SS tube, Separator 8</t>
  </si>
  <si>
    <t>Solenoid relief SS tube, Separator 7</t>
  </si>
  <si>
    <t>Separator 4; flange sales line meter run</t>
  </si>
  <si>
    <t>Well 5 chemical inject valve assembly</t>
  </si>
  <si>
    <t>ESD Valve, Well 2</t>
  </si>
  <si>
    <t>Separator 2H bath temperature thermostat</t>
  </si>
  <si>
    <t>#7 fan fitting</t>
  </si>
  <si>
    <t>Well 1&amp;2 separator vent manifold exhaust</t>
  </si>
  <si>
    <t>Annulus vent</t>
  </si>
  <si>
    <t>Separator 4, regulator</t>
  </si>
  <si>
    <t>Separator 5, front vent</t>
  </si>
  <si>
    <t>Vent, back of separator 2</t>
  </si>
  <si>
    <t>Vent, back of separator 1</t>
  </si>
  <si>
    <t>Regulator on Separator 3</t>
  </si>
  <si>
    <t>Vent, front of separator 3</t>
  </si>
  <si>
    <t>Vent, front of separator 4</t>
  </si>
  <si>
    <t>Vent, front of separator 6</t>
  </si>
  <si>
    <t>Weep Hole on Valve Housing at Well Head</t>
  </si>
  <si>
    <t>Casing annulus on well head 2H</t>
  </si>
  <si>
    <t>Casing annulus on well head 1H</t>
  </si>
  <si>
    <t>Casing annulus on well head 3</t>
  </si>
  <si>
    <t>Casing annulus on well head 4</t>
  </si>
  <si>
    <t>Casing annulus on well head 6</t>
  </si>
  <si>
    <t>2nd vent for annulus on well head 6</t>
  </si>
  <si>
    <t>Pressure Safety Valve</t>
  </si>
  <si>
    <t>vent on back of separator 2HB</t>
  </si>
  <si>
    <t>Well head 5, annulus</t>
  </si>
  <si>
    <t>Well head 4, annulus</t>
  </si>
  <si>
    <t>Well head 3, annulus</t>
  </si>
  <si>
    <t>Well head 1, annulus</t>
  </si>
  <si>
    <t>Well head 2, annulus</t>
  </si>
  <si>
    <t>Gas flowmeter, separator 4H</t>
  </si>
  <si>
    <t>Separator 6H, ball valve</t>
  </si>
  <si>
    <t>Gauge, separator 4H</t>
  </si>
  <si>
    <t>Compression fitting at Well head</t>
  </si>
  <si>
    <t>Cyclic annulus on well Head 5H</t>
  </si>
  <si>
    <t>Cyclic annulus on well Head 6H</t>
  </si>
  <si>
    <t>Cyclic annulus on well Head 4H</t>
  </si>
  <si>
    <t>Cyclic Annulus, Well head 2H</t>
  </si>
  <si>
    <t>Tubing hanger, well head 3H</t>
  </si>
  <si>
    <t>Tubing hanger, well head 4H</t>
  </si>
  <si>
    <t>Valve below PRV</t>
  </si>
  <si>
    <t>vent at well head</t>
  </si>
  <si>
    <t>Motor Vent on Top of EPV separator</t>
  </si>
  <si>
    <t>Union in separator fitting</t>
  </si>
  <si>
    <t>Vent on Catalytic Heater</t>
  </si>
  <si>
    <t>Temperature Controller, V3H</t>
  </si>
  <si>
    <t>Elbow near regulator</t>
  </si>
  <si>
    <t>Temperature controller weep hole, C2H</t>
  </si>
  <si>
    <t>Regulator Fitting, C2H</t>
  </si>
  <si>
    <t>Temperature controller weep hole, C1H</t>
  </si>
  <si>
    <t>Swagelok fitting, Separator C3H</t>
  </si>
  <si>
    <t>Temperature controller, separator C3H</t>
  </si>
  <si>
    <t>Surface Casing Vent, Well #3</t>
  </si>
  <si>
    <t>Surface Casing Vent, Well #1</t>
  </si>
  <si>
    <t>Weep hole on regulator on separator</t>
  </si>
  <si>
    <t>small fitting/regulator at well head</t>
  </si>
  <si>
    <t>Upper temperature controller on separator</t>
  </si>
  <si>
    <t>Lower temperature controller on separator</t>
  </si>
  <si>
    <t>Knockout/Regulator</t>
  </si>
  <si>
    <t>Surface Casing Vent</t>
  </si>
  <si>
    <t>Well 6 surface casing vent</t>
  </si>
  <si>
    <t>Well 4 surface casing vent</t>
  </si>
  <si>
    <t>insulated regulator above pneumatic activator - "not the pneumatic activator"</t>
  </si>
  <si>
    <t>Kimray Valve Weep Hole; L5H</t>
  </si>
  <si>
    <t>Upper temperature controller on separator; L6H</t>
  </si>
  <si>
    <t>Regulator L5H</t>
  </si>
  <si>
    <t>Upper Temperature controller; L5H</t>
  </si>
  <si>
    <t>Upper Temperature Controller, L4H</t>
  </si>
  <si>
    <t>Lower Temperature Controller, Separator 2</t>
  </si>
  <si>
    <t>N = 0</t>
  </si>
  <si>
    <t>N &lt;0.05</t>
  </si>
  <si>
    <t>N &lt; 0.025</t>
  </si>
  <si>
    <t>AP</t>
  </si>
  <si>
    <t>RM</t>
  </si>
  <si>
    <t>% &lt; 0.05</t>
  </si>
  <si>
    <t>% = 0</t>
  </si>
  <si>
    <t>% &lt; 0.025</t>
  </si>
  <si>
    <t>mean measured scfm</t>
  </si>
  <si>
    <t>max measured scfm</t>
  </si>
  <si>
    <t>average &gt; 97% CH4</t>
  </si>
  <si>
    <t>average &lt; 97% CH4</t>
  </si>
  <si>
    <t>average &gt; 95% CH4</t>
  </si>
  <si>
    <t>average &lt; 95% CH4</t>
  </si>
  <si>
    <t>average &gt; 91% CH4</t>
  </si>
  <si>
    <t>average &lt; 91% CH4</t>
  </si>
  <si>
    <r>
      <t xml:space="preserve">Table 2.  Mean of Equipment Leak Measurements in UT Study for sub-populations above and below discrete thresholds in CH4 composition (mol%) (reported 95% CI of the mean factor is </t>
    </r>
    <r>
      <rPr>
        <sz val="11"/>
        <color theme="1"/>
        <rFont val="Calibri"/>
        <family val="2"/>
      </rPr>
      <t>± 36%)</t>
    </r>
  </si>
  <si>
    <t>Threshold</t>
  </si>
  <si>
    <t xml:space="preserve">N above </t>
  </si>
  <si>
    <t>Mean of sources above % CH4 threshold (scfm CH4)</t>
  </si>
  <si>
    <t>Mean below threshold (scfm CH4)</t>
  </si>
  <si>
    <t>All values</t>
  </si>
  <si>
    <t>--</t>
  </si>
  <si>
    <t>&gt;91% only</t>
  </si>
  <si>
    <t>&gt;95% only</t>
  </si>
  <si>
    <t>&gt;97% only</t>
  </si>
  <si>
    <t>Leaks (scfm CH4)</t>
  </si>
  <si>
    <t>average all samples</t>
  </si>
  <si>
    <t>Percent increase in all sources mean if assume values below threshold should have same mean as those above the threshold</t>
  </si>
  <si>
    <t>N Leaks</t>
  </si>
  <si>
    <t>Sites surveyed</t>
  </si>
  <si>
    <t>GC</t>
  </si>
  <si>
    <t>MC</t>
  </si>
  <si>
    <t>Avg Wells / Site</t>
  </si>
  <si>
    <t>N &gt; 0.4 measured scfm</t>
  </si>
  <si>
    <t>max methane scfm</t>
  </si>
  <si>
    <t>CIP (scfm CH4)</t>
  </si>
  <si>
    <t>NA</t>
  </si>
  <si>
    <t>Table 3. Mean of Chemical Injection Pump Emission Measurements in UT Study for sub-populations above and below discrete thresholds in CH4 composition (mol%) (reported 95% CI of the mean factor is ± 44%)</t>
  </si>
  <si>
    <t>N/A</t>
  </si>
  <si>
    <t>&gt;=92% only</t>
  </si>
  <si>
    <t>&gt;=92%</t>
  </si>
  <si>
    <t>&lt;92%</t>
  </si>
  <si>
    <t>Measurements above threshold</t>
  </si>
  <si>
    <t>Threshold (Mol% CH4 composition of natural gas)</t>
  </si>
  <si>
    <t>Mean of sources above threshold (scfm CH4)</t>
  </si>
  <si>
    <t>Mean of sources below threshold (scfm CH4)</t>
  </si>
  <si>
    <t>Min % CH4</t>
  </si>
  <si>
    <t>N &gt; 97%</t>
  </si>
  <si>
    <t xml:space="preserve">Mean methane scfm w/o operator H sites &gt; 0.4scfm measured </t>
  </si>
  <si>
    <t xml:space="preserve">Mean methane scfm </t>
  </si>
  <si>
    <t>Mean whole gas scfm</t>
  </si>
  <si>
    <t>mean whole gas scfm w/o Operator H sites &gt; 0.4 scfm</t>
  </si>
  <si>
    <t>Leaks (scfm CH4) without operator H's AP sites &gt; 0.4scfm measured</t>
  </si>
  <si>
    <t>Operator H sites &gt; 0.4 scfm highlighted</t>
  </si>
  <si>
    <t>N &gt; 0.4 methane scfm</t>
  </si>
  <si>
    <r>
      <t>Moreover, excluding that single operator’s leaks &gt;0.4 scfm reduced the population average to 0.068 scfm CH</t>
    </r>
    <r>
      <rPr>
        <vertAlign val="subscript"/>
        <sz val="11"/>
        <color theme="1"/>
        <rFont val="Calibri"/>
        <family val="2"/>
        <scheme val="minor"/>
      </rPr>
      <t>4</t>
    </r>
    <r>
      <rPr>
        <sz val="11"/>
        <color theme="1"/>
        <rFont val="Calibri"/>
        <family val="2"/>
        <scheme val="minor"/>
      </rPr>
      <t>, which is remarkably similar to the value in Table 1 for all values &lt;97% CH</t>
    </r>
    <r>
      <rPr>
        <vertAlign val="subscript"/>
        <sz val="11"/>
        <color theme="1"/>
        <rFont val="Calibri"/>
        <family val="2"/>
        <scheme val="minor"/>
      </rPr>
      <t xml:space="preserve">4 </t>
    </r>
    <r>
      <rPr>
        <sz val="11"/>
        <color theme="1"/>
        <rFont val="Calibri"/>
        <family val="2"/>
        <scheme val="minor"/>
      </rPr>
      <t xml:space="preserve">content.  </t>
    </r>
  </si>
  <si>
    <t>Mean measured scfm without Operator H sites &gt;0.4 scfm</t>
  </si>
  <si>
    <t>N &gt; 91%</t>
  </si>
  <si>
    <t>Ratio to AP (mean methane)</t>
  </si>
  <si>
    <t>Ratio to AP (mean measured scfm)</t>
  </si>
  <si>
    <t>AP &gt; 0.4 scfm CH4</t>
  </si>
  <si>
    <t>AP total N</t>
  </si>
  <si>
    <t>AP Emissions &gt; 0.4 scfm CH4</t>
  </si>
  <si>
    <t xml:space="preserve">AP total Emissions </t>
  </si>
  <si>
    <t xml:space="preserve">Counts of direct measurements </t>
  </si>
  <si>
    <t>Site information</t>
  </si>
  <si>
    <t>Gas Composition (% mol)</t>
  </si>
  <si>
    <t>Host</t>
  </si>
  <si>
    <t>Well Count</t>
  </si>
  <si>
    <t>Measured Equipment leaks</t>
  </si>
  <si>
    <t>Measured Chemical Injection Pumps</t>
  </si>
  <si>
    <t>Measured Pneumatic Controllers</t>
  </si>
  <si>
    <t>Measured Tanks</t>
  </si>
  <si>
    <t>HC Produced (bbl/day)</t>
  </si>
  <si>
    <t>Water Produced (bbl/day)</t>
  </si>
  <si>
    <t>Gas Produced (MMscf/day)</t>
  </si>
  <si>
    <t>Wellhead pressure (psig)</t>
  </si>
  <si>
    <t>Age of wells (yr)</t>
  </si>
  <si>
    <t>Oil or gas well?</t>
  </si>
  <si>
    <t>Producing formation type? (shale gas, tight gas, etc.)</t>
  </si>
  <si>
    <t>Well structure? Vertical, Horizontal, or Directional</t>
  </si>
  <si>
    <t>Has well ever been fracked? Yes or No</t>
  </si>
  <si>
    <t>Total Pneumatic Controllers</t>
  </si>
  <si>
    <t>Total Intermittent Pneumatic Controllers</t>
  </si>
  <si>
    <t>Total High Bleed Pneumatic Controllers</t>
  </si>
  <si>
    <t>Total Low Bleed Pneumatic Controllers</t>
  </si>
  <si>
    <t>Total Chemical Injection Pumps</t>
  </si>
  <si>
    <t>Total amount of chemical injected (gal/day)</t>
  </si>
  <si>
    <t>Separator pressure (psig)</t>
  </si>
  <si>
    <t>Separator temperature (F)</t>
  </si>
  <si>
    <t>API Gravity</t>
  </si>
  <si>
    <t>Combuster? (yes/no)</t>
  </si>
  <si>
    <t>If combuster, attached to: (oil, water, both, indeterminable)</t>
  </si>
  <si>
    <t>Site with tracer flux measurements?</t>
  </si>
  <si>
    <r>
      <t xml:space="preserve">If tracer flux measurements, name of site in SI of </t>
    </r>
    <r>
      <rPr>
        <i/>
        <sz val="11"/>
        <color theme="1"/>
        <rFont val="Calibri"/>
        <family val="2"/>
        <scheme val="minor"/>
      </rPr>
      <t>PNAS</t>
    </r>
    <r>
      <rPr>
        <sz val="11"/>
        <color theme="1"/>
        <rFont val="Calibri"/>
        <family val="2"/>
        <scheme val="minor"/>
      </rPr>
      <t xml:space="preserve"> paper</t>
    </r>
  </si>
  <si>
    <t>O2</t>
  </si>
  <si>
    <t>HE</t>
  </si>
  <si>
    <t>N2</t>
  </si>
  <si>
    <t>CO2</t>
  </si>
  <si>
    <t>C1</t>
  </si>
  <si>
    <t>C2</t>
  </si>
  <si>
    <t>C3</t>
  </si>
  <si>
    <t>IC4</t>
  </si>
  <si>
    <t>NC4</t>
  </si>
  <si>
    <t>IC5</t>
  </si>
  <si>
    <t>NC5</t>
  </si>
  <si>
    <t>NEOC5</t>
  </si>
  <si>
    <t>C6+</t>
  </si>
  <si>
    <t>fraction of carbon in methane</t>
  </si>
  <si>
    <t>Q</t>
  </si>
  <si>
    <t>gas</t>
  </si>
  <si>
    <t>shale gas</t>
  </si>
  <si>
    <t>Horizontal</t>
  </si>
  <si>
    <t>Yes</t>
  </si>
  <si>
    <t>D</t>
  </si>
  <si>
    <t>No</t>
  </si>
  <si>
    <t>H</t>
  </si>
  <si>
    <t>indeterminable</t>
  </si>
  <si>
    <t>N</t>
  </si>
  <si>
    <t>oil</t>
  </si>
  <si>
    <t>W</t>
  </si>
  <si>
    <t>yes</t>
  </si>
  <si>
    <t>Horizontal (5), Vertical (1)</t>
  </si>
  <si>
    <t>R</t>
  </si>
  <si>
    <t>F</t>
  </si>
  <si>
    <t>Vertical</t>
  </si>
  <si>
    <t>Directional</t>
  </si>
  <si>
    <t>S</t>
  </si>
  <si>
    <t>water</t>
  </si>
  <si>
    <t>both</t>
  </si>
  <si>
    <t>Other Tight Reservoir Rock</t>
  </si>
  <si>
    <t>Other Tight Reservoir Rock &amp; Shale</t>
  </si>
  <si>
    <t>%CH4</t>
  </si>
  <si>
    <t>&gt;91%</t>
  </si>
  <si>
    <t>CH4</t>
  </si>
  <si>
    <t>&lt;91%</t>
  </si>
  <si>
    <t>&lt;97%</t>
  </si>
  <si>
    <t>&gt;97%</t>
  </si>
  <si>
    <t>Median Wellhead pressure (psig)</t>
  </si>
  <si>
    <t>Median Separator pressure (psig)</t>
  </si>
  <si>
    <t>Leak rate (scfm CH4)</t>
  </si>
  <si>
    <t>Leak rate (scfm whole gas)</t>
  </si>
  <si>
    <t>% CH4</t>
  </si>
  <si>
    <t>http://dept.ceer.utexas.edu/methane/study/sites/final_SOURCES.xlsx</t>
  </si>
  <si>
    <t>Worksheets</t>
  </si>
  <si>
    <t>UT data - Sources:  copy of original source-level data from Allen et al 2013</t>
  </si>
  <si>
    <t>UT data - Sites:  copy of original site-level data from Allen et al 2013</t>
  </si>
  <si>
    <t>Leaks: analysis of leak emission rates by region and %CH4</t>
  </si>
  <si>
    <t>ELL CHART DATA</t>
  </si>
  <si>
    <t>CIP Chart:  figure of chemical injection pump emission rates by %CH4</t>
  </si>
  <si>
    <t>Summary: leak and chemical injection pump emission rates by %CH4</t>
  </si>
  <si>
    <t>EL Chart:  figure of equipment leak emission rates by region and gas composition</t>
  </si>
  <si>
    <t>CIP CHART DATA</t>
  </si>
  <si>
    <t>Site Pressure:  analysis of site-level wellhead and seperator pressure by %CH4</t>
  </si>
  <si>
    <t>Leak Pressure: analysis and figures of site %CH4 and leak emission rates by wellhead and separator pressure</t>
  </si>
  <si>
    <t>CIP DATA</t>
  </si>
  <si>
    <t>Source</t>
  </si>
  <si>
    <t>Site</t>
  </si>
  <si>
    <t>Region</t>
  </si>
  <si>
    <t>Operator</t>
  </si>
  <si>
    <t>class_91</t>
  </si>
  <si>
    <t>class_97</t>
  </si>
  <si>
    <t>Emission Rate (scfm CH4)</t>
  </si>
  <si>
    <t>Production Rate (scfm CH4)</t>
  </si>
  <si>
    <t>Proportional Loss Rate</t>
  </si>
  <si>
    <t>Mean Emissions</t>
  </si>
  <si>
    <t>Median Emissions</t>
  </si>
  <si>
    <t>Mean Loss Rate</t>
  </si>
  <si>
    <t>Median Loss Rate</t>
  </si>
  <si>
    <t>lower</t>
  </si>
  <si>
    <t>&lt;91</t>
  </si>
  <si>
    <t>&gt;91</t>
  </si>
  <si>
    <t>&lt;97</t>
  </si>
  <si>
    <t>&gt;97</t>
  </si>
  <si>
    <t>higher</t>
  </si>
  <si>
    <t>Proportional Loss Rate Chart:  figure of leak proportional loss rates as a function of %CH4</t>
  </si>
  <si>
    <t>Proportional Loss Rate Table:   table of mean and median loss rates by gas composition</t>
  </si>
  <si>
    <r>
      <t>91</t>
    </r>
    <r>
      <rPr>
        <sz val="11"/>
        <color theme="1"/>
        <rFont val="Calibri"/>
        <family val="2"/>
      </rPr>
      <t>—</t>
    </r>
    <r>
      <rPr>
        <sz val="11"/>
        <color theme="1"/>
        <rFont val="Calibri"/>
        <family val="2"/>
        <scheme val="minor"/>
      </rPr>
      <t>97%</t>
    </r>
  </si>
  <si>
    <t>91 - 97</t>
  </si>
  <si>
    <t>Avg Leaks / Well</t>
  </si>
  <si>
    <t>N Wells</t>
  </si>
  <si>
    <t xml:space="preserve">http://dept.ceer.utexas.edu/methane/study/sites/final_SITES.xlsx </t>
  </si>
  <si>
    <t>Avg Leaks / Site</t>
  </si>
  <si>
    <t xml:space="preserve">This workbook uses detailed measurement results from Allen et al. (2013a) that are archived on a University of Texas website, contained in the Sources and Sites worksheets. Data are provided here to show calculations used in support of the main paper.  Readers interested in performing other analyses with the UT data are encouraged to use the original measurement dataset (Allen et al., 2013b), and the original sites dataset available here: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</si>
</sst>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00"/>
    <numFmt numFmtId="165" formatCode="0.0000E+00"/>
    <numFmt numFmtId="166" formatCode="0.0"/>
    <numFmt numFmtId="167" formatCode="0.0%"/>
    <numFmt numFmtId="168" formatCode="0.0000%"/>
    <numFmt numFmtId="169" formatCode="0.000000"/>
    <numFmt numFmtId="170" formatCode="0.0000"/>
  </numFmts>
  <fonts count="3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sz val="8"/>
      <color theme="1"/>
      <name val="Calibri"/>
      <family val="2"/>
      <scheme val="minor"/>
    </font>
    <font>
      <sz val="9"/>
      <color theme="1"/>
      <name val="Calibri"/>
      <family val="2"/>
    </font>
    <font>
      <b/>
      <sz val="15"/>
      <color theme="3"/>
      <name val="Calibri"/>
      <family val="2"/>
    </font>
    <font>
      <b/>
      <sz val="13"/>
      <color theme="3"/>
      <name val="Calibri"/>
      <family val="2"/>
    </font>
    <font>
      <b/>
      <sz val="11"/>
      <color theme="3"/>
      <name val="Calibri"/>
      <family val="2"/>
    </font>
    <font>
      <sz val="9"/>
      <color rgb="FF006100"/>
      <name val="Calibri"/>
      <family val="2"/>
    </font>
    <font>
      <sz val="9"/>
      <color rgb="FF9C0006"/>
      <name val="Calibri"/>
      <family val="2"/>
    </font>
    <font>
      <sz val="9"/>
      <color rgb="FF9C6500"/>
      <name val="Calibri"/>
      <family val="2"/>
    </font>
    <font>
      <sz val="9"/>
      <color rgb="FF3F3F76"/>
      <name val="Calibri"/>
      <family val="2"/>
    </font>
    <font>
      <b/>
      <sz val="9"/>
      <color rgb="FF3F3F3F"/>
      <name val="Calibri"/>
      <family val="2"/>
    </font>
    <font>
      <b/>
      <sz val="9"/>
      <color rgb="FFFA7D00"/>
      <name val="Calibri"/>
      <family val="2"/>
    </font>
    <font>
      <sz val="9"/>
      <color rgb="FFFA7D00"/>
      <name val="Calibri"/>
      <family val="2"/>
    </font>
    <font>
      <b/>
      <sz val="9"/>
      <color theme="0"/>
      <name val="Calibri"/>
      <family val="2"/>
    </font>
    <font>
      <sz val="9"/>
      <color rgb="FFFF0000"/>
      <name val="Calibri"/>
      <family val="2"/>
    </font>
    <font>
      <i/>
      <sz val="9"/>
      <color rgb="FF7F7F7F"/>
      <name val="Calibri"/>
      <family val="2"/>
    </font>
    <font>
      <b/>
      <sz val="9"/>
      <color theme="1"/>
      <name val="Calibri"/>
      <family val="2"/>
    </font>
    <font>
      <sz val="9"/>
      <color theme="0"/>
      <name val="Calibri"/>
      <family val="2"/>
    </font>
    <font>
      <sz val="11"/>
      <color theme="1"/>
      <name val="Calibri"/>
      <family val="2"/>
    </font>
    <font>
      <vertAlign val="subscript"/>
      <sz val="11"/>
      <color theme="1"/>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9" tint="0.39997558519241921"/>
        <bgColor indexed="64"/>
      </patternFill>
    </fill>
    <fill>
      <patternFill patternType="solid">
        <fgColor theme="8" tint="0.39997558519241921"/>
        <bgColor indexed="64"/>
      </patternFill>
    </fill>
  </fills>
  <borders count="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8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0" fillId="0" borderId="0"/>
    <xf numFmtId="0" fontId="21" fillId="0" borderId="1" applyNumberFormat="0" applyFill="0" applyAlignment="0" applyProtection="0"/>
    <xf numFmtId="0" fontId="22" fillId="0" borderId="2" applyNumberFormat="0" applyFill="0" applyAlignment="0" applyProtection="0"/>
    <xf numFmtId="0" fontId="23" fillId="0" borderId="3" applyNumberFormat="0" applyFill="0" applyAlignment="0" applyProtection="0"/>
    <xf numFmtId="0" fontId="23" fillId="0" borderId="0" applyNumberFormat="0" applyFill="0" applyBorder="0" applyAlignment="0" applyProtection="0"/>
    <xf numFmtId="0" fontId="24" fillId="2" borderId="0" applyNumberFormat="0" applyBorder="0" applyAlignment="0" applyProtection="0"/>
    <xf numFmtId="0" fontId="25" fillId="3" borderId="0" applyNumberFormat="0" applyBorder="0" applyAlignment="0" applyProtection="0"/>
    <xf numFmtId="0" fontId="26" fillId="4" borderId="0" applyNumberFormat="0" applyBorder="0" applyAlignment="0" applyProtection="0"/>
    <xf numFmtId="0" fontId="27" fillId="5" borderId="4" applyNumberFormat="0" applyAlignment="0" applyProtection="0"/>
    <xf numFmtId="0" fontId="28" fillId="6" borderId="5" applyNumberFormat="0" applyAlignment="0" applyProtection="0"/>
    <xf numFmtId="0" fontId="29" fillId="6" borderId="4" applyNumberFormat="0" applyAlignment="0" applyProtection="0"/>
    <xf numFmtId="0" fontId="30" fillId="0" borderId="6" applyNumberFormat="0" applyFill="0" applyAlignment="0" applyProtection="0"/>
    <xf numFmtId="0" fontId="31" fillId="7" borderId="7" applyNumberFormat="0" applyAlignment="0" applyProtection="0"/>
    <xf numFmtId="0" fontId="32" fillId="0" borderId="0" applyNumberFormat="0" applyFill="0" applyBorder="0" applyAlignment="0" applyProtection="0"/>
    <xf numFmtId="0" fontId="20" fillId="8" borderId="8" applyNumberFormat="0" applyFont="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35" fillId="32" borderId="0" applyNumberFormat="0" applyBorder="0" applyAlignment="0" applyProtection="0"/>
    <xf numFmtId="9" fontId="1" fillId="0" borderId="0" applyFont="0" applyFill="0" applyBorder="0" applyAlignment="0" applyProtection="0"/>
  </cellStyleXfs>
  <cellXfs count="137">
    <xf numFmtId="0" fontId="0" fillId="0" borderId="0" xfId="0"/>
    <xf numFmtId="0" fontId="0" fillId="0" borderId="0" xfId="0" applyAlignment="1">
      <alignment vertical="center" wrapText="1"/>
    </xf>
    <xf numFmtId="0" fontId="19" fillId="0" borderId="0" xfId="0" applyFont="1" applyAlignment="1">
      <alignment horizontal="center" vertical="center"/>
    </xf>
    <xf numFmtId="0" fontId="19" fillId="0" borderId="0" xfId="0" applyFont="1" applyBorder="1" applyAlignment="1">
      <alignment vertical="top"/>
    </xf>
    <xf numFmtId="0" fontId="0" fillId="0" borderId="0" xfId="0" applyBorder="1" applyAlignment="1">
      <alignment horizontal="center" vertical="top"/>
    </xf>
    <xf numFmtId="164" fontId="0" fillId="0" borderId="0" xfId="0" applyNumberFormat="1" applyBorder="1" applyAlignment="1">
      <alignment horizontal="center" vertical="top"/>
    </xf>
    <xf numFmtId="164" fontId="0" fillId="0" borderId="0" xfId="0" applyNumberFormat="1" applyBorder="1" applyAlignment="1">
      <alignment horizontal="center" vertical="top"/>
    </xf>
    <xf numFmtId="164" fontId="0" fillId="0" borderId="0" xfId="0" applyNumberFormat="1" applyBorder="1" applyAlignment="1">
      <alignment horizontal="center"/>
    </xf>
    <xf numFmtId="164" fontId="0" fillId="0" borderId="0" xfId="0" applyNumberFormat="1" applyFill="1" applyBorder="1" applyAlignment="1">
      <alignment horizontal="center" vertical="top"/>
    </xf>
    <xf numFmtId="165" fontId="0" fillId="0" borderId="0" xfId="0" applyNumberFormat="1" applyBorder="1" applyAlignment="1">
      <alignment horizontal="center"/>
    </xf>
    <xf numFmtId="166" fontId="0" fillId="0" borderId="0" xfId="83" applyNumberFormat="1" applyFont="1" applyAlignment="1">
      <alignment vertical="center" wrapText="1"/>
    </xf>
    <xf numFmtId="166" fontId="0" fillId="0" borderId="0" xfId="83" applyNumberFormat="1" applyFont="1" applyBorder="1" applyAlignment="1">
      <alignment horizontal="center"/>
    </xf>
    <xf numFmtId="166" fontId="0" fillId="0" borderId="0" xfId="83" applyNumberFormat="1" applyFont="1"/>
    <xf numFmtId="164" fontId="0" fillId="0" borderId="0" xfId="0" applyNumberFormat="1"/>
    <xf numFmtId="0" fontId="0" fillId="0" borderId="0" xfId="0" applyAlignment="1">
      <alignment horizontal="center" vertical="center"/>
    </xf>
    <xf numFmtId="164" fontId="0" fillId="0" borderId="0" xfId="0" applyNumberFormat="1" applyAlignment="1">
      <alignment horizontal="center" vertical="center"/>
    </xf>
    <xf numFmtId="0" fontId="0" fillId="0" borderId="0" xfId="0" applyAlignment="1">
      <alignment wrapText="1"/>
    </xf>
    <xf numFmtId="166" fontId="0" fillId="0" borderId="0" xfId="0" applyNumberFormat="1"/>
    <xf numFmtId="166" fontId="0" fillId="0" borderId="0" xfId="0" applyNumberFormat="1" applyAlignment="1">
      <alignment vertical="center" wrapText="1"/>
    </xf>
    <xf numFmtId="166" fontId="0" fillId="0" borderId="0" xfId="0" applyNumberFormat="1" applyBorder="1" applyAlignment="1">
      <alignment horizontal="center"/>
    </xf>
    <xf numFmtId="0" fontId="0" fillId="0" borderId="10" xfId="0" applyBorder="1" applyAlignment="1">
      <alignment wrapText="1"/>
    </xf>
    <xf numFmtId="0" fontId="0" fillId="0" borderId="11" xfId="0" applyBorder="1" applyAlignment="1">
      <alignment vertical="center" wrapText="1"/>
    </xf>
    <xf numFmtId="0" fontId="0" fillId="0" borderId="12" xfId="0" applyBorder="1" applyAlignment="1">
      <alignment vertical="center" wrapText="1"/>
    </xf>
    <xf numFmtId="0" fontId="0" fillId="0" borderId="13" xfId="0" applyBorder="1"/>
    <xf numFmtId="0" fontId="0" fillId="0" borderId="0" xfId="0" applyBorder="1" applyAlignment="1">
      <alignment horizontal="center"/>
    </xf>
    <xf numFmtId="0" fontId="0" fillId="0" borderId="14" xfId="0" applyBorder="1" applyAlignment="1">
      <alignment horizontal="center"/>
    </xf>
    <xf numFmtId="9" fontId="0" fillId="0" borderId="14" xfId="83" applyFont="1" applyBorder="1" applyAlignment="1">
      <alignment horizontal="center"/>
    </xf>
    <xf numFmtId="0" fontId="0" fillId="0" borderId="15" xfId="0" applyBorder="1"/>
    <xf numFmtId="0" fontId="0" fillId="0" borderId="16" xfId="0" applyBorder="1" applyAlignment="1">
      <alignment horizontal="center"/>
    </xf>
    <xf numFmtId="164" fontId="0" fillId="0" borderId="16" xfId="0" applyNumberFormat="1" applyBorder="1" applyAlignment="1">
      <alignment horizontal="center"/>
    </xf>
    <xf numFmtId="9" fontId="0" fillId="0" borderId="17" xfId="83" applyFont="1" applyBorder="1" applyAlignment="1">
      <alignment horizontal="center"/>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1" xfId="0" applyFont="1" applyBorder="1" applyAlignment="1">
      <alignment vertical="center" wrapText="1"/>
    </xf>
    <xf numFmtId="0" fontId="0" fillId="33" borderId="0" xfId="0" applyFill="1" applyBorder="1" applyAlignment="1">
      <alignment horizontal="center" vertical="top"/>
    </xf>
    <xf numFmtId="0" fontId="0" fillId="0" borderId="0" xfId="0" applyFill="1" applyBorder="1" applyAlignment="1">
      <alignment horizontal="center" vertical="top"/>
    </xf>
    <xf numFmtId="164" fontId="0" fillId="33" borderId="0" xfId="0" applyNumberFormat="1" applyFill="1" applyBorder="1" applyAlignment="1">
      <alignment horizontal="center" vertical="top"/>
    </xf>
    <xf numFmtId="164" fontId="0" fillId="33" borderId="0" xfId="0" applyNumberFormat="1" applyFill="1" applyBorder="1" applyAlignment="1">
      <alignment horizontal="center"/>
    </xf>
    <xf numFmtId="164" fontId="0" fillId="0" borderId="0" xfId="0" applyNumberFormat="1" applyAlignment="1">
      <alignment horizontal="center"/>
    </xf>
    <xf numFmtId="0" fontId="0" fillId="0" borderId="18" xfId="0" applyBorder="1" applyAlignment="1">
      <alignment vertical="center" wrapText="1"/>
    </xf>
    <xf numFmtId="0" fontId="0" fillId="0" borderId="19" xfId="0" applyBorder="1" applyAlignment="1">
      <alignment horizontal="center"/>
    </xf>
    <xf numFmtId="167" fontId="0" fillId="0" borderId="19" xfId="83" applyNumberFormat="1" applyFont="1" applyBorder="1" applyAlignment="1">
      <alignment horizontal="center"/>
    </xf>
    <xf numFmtId="9" fontId="0" fillId="0" borderId="19" xfId="83" applyFont="1" applyBorder="1" applyAlignment="1">
      <alignment horizontal="center"/>
    </xf>
    <xf numFmtId="0" fontId="0" fillId="0" borderId="20" xfId="0" applyBorder="1" applyAlignment="1">
      <alignment horizontal="center"/>
    </xf>
    <xf numFmtId="9" fontId="0" fillId="0" borderId="0" xfId="83" applyFont="1"/>
    <xf numFmtId="0" fontId="0" fillId="0" borderId="0" xfId="0" applyAlignment="1">
      <alignment horizontal="center"/>
    </xf>
    <xf numFmtId="0" fontId="0" fillId="0" borderId="0" xfId="0" applyFont="1" applyBorder="1" applyAlignment="1">
      <alignment horizontal="center" vertical="center" wrapText="1"/>
    </xf>
    <xf numFmtId="2" fontId="0" fillId="0" borderId="0" xfId="0" applyNumberFormat="1" applyAlignment="1">
      <alignment horizontal="center"/>
    </xf>
    <xf numFmtId="1" fontId="0" fillId="0" borderId="0" xfId="0" applyNumberFormat="1" applyAlignment="1">
      <alignment horizontal="center"/>
    </xf>
    <xf numFmtId="0" fontId="0" fillId="0" borderId="0" xfId="0" applyAlignment="1">
      <alignment horizontal="center" vertical="center" wrapText="1"/>
    </xf>
    <xf numFmtId="0" fontId="0" fillId="0" borderId="0" xfId="0" applyFont="1" applyAlignment="1">
      <alignment horizontal="center" vertical="center" wrapText="1"/>
    </xf>
    <xf numFmtId="0" fontId="0" fillId="0" borderId="0" xfId="0" applyBorder="1" applyAlignment="1">
      <alignment horizontal="center" vertical="center"/>
    </xf>
    <xf numFmtId="165" fontId="0" fillId="0" borderId="0" xfId="0" applyNumberFormat="1" applyAlignment="1">
      <alignment horizontal="center" vertical="center"/>
    </xf>
    <xf numFmtId="2" fontId="0" fillId="0" borderId="0" xfId="0" applyNumberFormat="1" applyAlignment="1">
      <alignment horizontal="center" vertical="center"/>
    </xf>
    <xf numFmtId="1" fontId="0" fillId="0" borderId="0" xfId="0" applyNumberFormat="1" applyAlignment="1">
      <alignment horizontal="center" vertical="center"/>
    </xf>
    <xf numFmtId="166" fontId="0" fillId="0" borderId="0" xfId="0" applyNumberFormat="1" applyAlignment="1">
      <alignment horizontal="center" vertical="center"/>
    </xf>
    <xf numFmtId="1" fontId="0" fillId="0" borderId="0" xfId="0" applyNumberFormat="1" applyAlignment="1">
      <alignment horizontal="center" vertical="center" wrapText="1"/>
    </xf>
    <xf numFmtId="2" fontId="0" fillId="0" borderId="0" xfId="0" applyNumberFormat="1" applyAlignment="1">
      <alignment horizontal="center" vertical="center" wrapText="1"/>
    </xf>
    <xf numFmtId="0" fontId="0" fillId="0" borderId="21" xfId="0" applyBorder="1" applyAlignment="1">
      <alignment horizontal="center" vertical="center"/>
    </xf>
    <xf numFmtId="0" fontId="0" fillId="0" borderId="22" xfId="0" applyBorder="1" applyAlignment="1">
      <alignment horizontal="center" vertical="center"/>
    </xf>
    <xf numFmtId="1" fontId="0" fillId="0" borderId="23" xfId="0" applyNumberFormat="1" applyBorder="1" applyAlignment="1">
      <alignment horizontal="center" vertical="center" wrapText="1"/>
    </xf>
    <xf numFmtId="1" fontId="0" fillId="0" borderId="23" xfId="0" applyNumberFormat="1" applyBorder="1" applyAlignment="1">
      <alignment horizontal="center" vertical="center"/>
    </xf>
    <xf numFmtId="1" fontId="0" fillId="0" borderId="24" xfId="0" applyNumberFormat="1" applyBorder="1" applyAlignment="1">
      <alignment horizontal="center" vertical="center"/>
    </xf>
    <xf numFmtId="2" fontId="0" fillId="0" borderId="0" xfId="0" applyNumberFormat="1" applyBorder="1" applyAlignment="1">
      <alignment horizontal="center" vertical="top"/>
    </xf>
    <xf numFmtId="2" fontId="0" fillId="0" borderId="0" xfId="0" applyNumberFormat="1" applyBorder="1" applyAlignment="1">
      <alignment horizontal="center"/>
    </xf>
    <xf numFmtId="1" fontId="0" fillId="0" borderId="0" xfId="0" applyNumberFormat="1" applyBorder="1" applyAlignment="1">
      <alignment horizontal="center"/>
    </xf>
    <xf numFmtId="0" fontId="0" fillId="0" borderId="0" xfId="0" applyAlignment="1">
      <alignment horizontal="center" vertical="center"/>
    </xf>
    <xf numFmtId="0" fontId="0" fillId="0" borderId="0" xfId="0" applyAlignment="1">
      <alignment horizontal="center" vertical="center"/>
    </xf>
    <xf numFmtId="0" fontId="16" fillId="0" borderId="0" xfId="0" applyFont="1"/>
    <xf numFmtId="0" fontId="16" fillId="0" borderId="0" xfId="0" applyFont="1" applyAlignment="1">
      <alignment horizontal="center" vertical="center" wrapText="1"/>
    </xf>
    <xf numFmtId="2" fontId="16" fillId="0" borderId="0" xfId="0" applyNumberFormat="1" applyFont="1" applyAlignment="1">
      <alignment horizontal="center" vertical="center" wrapText="1"/>
    </xf>
    <xf numFmtId="3" fontId="16" fillId="0" borderId="0" xfId="0" applyNumberFormat="1" applyFont="1" applyAlignment="1">
      <alignment horizontal="center" vertical="center" wrapText="1"/>
    </xf>
    <xf numFmtId="168" fontId="16" fillId="0" borderId="0" xfId="0" applyNumberFormat="1" applyFont="1" applyAlignment="1">
      <alignment horizontal="center" vertical="center" wrapText="1"/>
    </xf>
    <xf numFmtId="0" fontId="16" fillId="0" borderId="25" xfId="0" applyFont="1" applyBorder="1" applyAlignment="1">
      <alignment horizontal="center" vertical="center"/>
    </xf>
    <xf numFmtId="0" fontId="16" fillId="0" borderId="26" xfId="0" applyFont="1" applyBorder="1" applyAlignment="1">
      <alignment horizontal="center" vertical="center" wrapText="1"/>
    </xf>
    <xf numFmtId="169" fontId="16" fillId="0" borderId="26" xfId="0" applyNumberFormat="1" applyFont="1" applyBorder="1" applyAlignment="1">
      <alignment horizontal="center" vertical="center" wrapText="1"/>
    </xf>
    <xf numFmtId="0" fontId="16" fillId="0" borderId="27" xfId="0" applyFont="1" applyBorder="1" applyAlignment="1">
      <alignment horizontal="center" vertical="center" wrapText="1"/>
    </xf>
    <xf numFmtId="2" fontId="0" fillId="33" borderId="0" xfId="0" applyNumberFormat="1" applyFill="1" applyBorder="1" applyAlignment="1">
      <alignment horizontal="center" vertical="top"/>
    </xf>
    <xf numFmtId="3" fontId="0" fillId="33" borderId="0" xfId="0" applyNumberFormat="1" applyFill="1" applyAlignment="1">
      <alignment horizontal="center"/>
    </xf>
    <xf numFmtId="168" fontId="0" fillId="33" borderId="0" xfId="0" applyNumberFormat="1" applyFill="1" applyAlignment="1">
      <alignment horizontal="center"/>
    </xf>
    <xf numFmtId="0" fontId="0" fillId="0" borderId="28" xfId="0" applyBorder="1" applyAlignment="1">
      <alignment horizontal="center" vertical="center"/>
    </xf>
    <xf numFmtId="170" fontId="0" fillId="0" borderId="29" xfId="0" applyNumberFormat="1" applyBorder="1" applyAlignment="1">
      <alignment horizontal="center" vertical="center"/>
    </xf>
    <xf numFmtId="168" fontId="0" fillId="0" borderId="29" xfId="0" applyNumberFormat="1" applyBorder="1" applyAlignment="1">
      <alignment horizontal="center" vertical="center"/>
    </xf>
    <xf numFmtId="168" fontId="0" fillId="0" borderId="30" xfId="0" applyNumberFormat="1" applyBorder="1" applyAlignment="1">
      <alignment horizontal="center" vertical="center"/>
    </xf>
    <xf numFmtId="0" fontId="0" fillId="0" borderId="31" xfId="0" applyBorder="1" applyAlignment="1">
      <alignment horizontal="center" vertical="center"/>
    </xf>
    <xf numFmtId="170" fontId="0" fillId="0" borderId="32" xfId="0" applyNumberFormat="1" applyBorder="1" applyAlignment="1">
      <alignment horizontal="center" vertical="center"/>
    </xf>
    <xf numFmtId="168" fontId="0" fillId="0" borderId="32" xfId="0" applyNumberFormat="1" applyBorder="1" applyAlignment="1">
      <alignment horizontal="center" vertical="center"/>
    </xf>
    <xf numFmtId="168" fontId="0" fillId="0" borderId="33" xfId="0" applyNumberFormat="1" applyBorder="1" applyAlignment="1">
      <alignment horizontal="center" vertical="center"/>
    </xf>
    <xf numFmtId="0" fontId="0" fillId="34" borderId="0" xfId="0" applyFill="1" applyBorder="1" applyAlignment="1">
      <alignment horizontal="center" vertical="top"/>
    </xf>
    <xf numFmtId="2" fontId="0" fillId="34" borderId="0" xfId="0" applyNumberFormat="1" applyFill="1" applyBorder="1" applyAlignment="1">
      <alignment horizontal="center" vertical="top"/>
    </xf>
    <xf numFmtId="164" fontId="0" fillId="34" borderId="0" xfId="0" applyNumberFormat="1" applyFill="1" applyBorder="1" applyAlignment="1">
      <alignment horizontal="center"/>
    </xf>
    <xf numFmtId="3" fontId="0" fillId="34" borderId="0" xfId="0" applyNumberFormat="1" applyFill="1" applyAlignment="1">
      <alignment horizontal="center"/>
    </xf>
    <xf numFmtId="168" fontId="0" fillId="34" borderId="0" xfId="0" applyNumberFormat="1" applyFill="1" applyAlignment="1">
      <alignment horizontal="center"/>
    </xf>
    <xf numFmtId="0" fontId="0" fillId="35" borderId="0" xfId="0" applyFill="1" applyBorder="1" applyAlignment="1">
      <alignment horizontal="center" vertical="top"/>
    </xf>
    <xf numFmtId="2" fontId="0" fillId="35" borderId="0" xfId="0" applyNumberFormat="1" applyFill="1" applyBorder="1" applyAlignment="1">
      <alignment horizontal="center" vertical="top"/>
    </xf>
    <xf numFmtId="164" fontId="0" fillId="35" borderId="0" xfId="0" applyNumberFormat="1" applyFill="1" applyBorder="1" applyAlignment="1">
      <alignment horizontal="center"/>
    </xf>
    <xf numFmtId="3" fontId="0" fillId="35" borderId="0" xfId="0" applyNumberFormat="1" applyFill="1" applyAlignment="1">
      <alignment horizontal="center"/>
    </xf>
    <xf numFmtId="168" fontId="0" fillId="35" borderId="0" xfId="0" applyNumberFormat="1" applyFill="1" applyAlignment="1">
      <alignment horizontal="center"/>
    </xf>
    <xf numFmtId="3" fontId="0" fillId="0" borderId="0" xfId="0" applyNumberFormat="1" applyAlignment="1">
      <alignment horizontal="center"/>
    </xf>
    <xf numFmtId="168" fontId="0" fillId="0" borderId="0" xfId="0" applyNumberFormat="1" applyAlignment="1">
      <alignment horizontal="center"/>
    </xf>
    <xf numFmtId="0" fontId="0" fillId="0" borderId="0" xfId="0" applyAlignment="1">
      <alignment horizontal="center" vertical="center"/>
    </xf>
    <xf numFmtId="0" fontId="0" fillId="0" borderId="29" xfId="0" applyFill="1" applyBorder="1" applyAlignment="1">
      <alignment horizontal="center" vertical="center"/>
    </xf>
    <xf numFmtId="1" fontId="0" fillId="0" borderId="29" xfId="0" applyNumberFormat="1" applyBorder="1" applyAlignment="1">
      <alignment horizontal="center" vertical="center"/>
    </xf>
    <xf numFmtId="0" fontId="0" fillId="0" borderId="13" xfId="0" applyBorder="1" applyAlignment="1">
      <alignment horizontal="center" vertical="center"/>
    </xf>
    <xf numFmtId="1" fontId="0" fillId="0" borderId="0" xfId="0" applyNumberFormat="1" applyFill="1" applyBorder="1" applyAlignment="1">
      <alignment horizontal="center" vertical="center"/>
    </xf>
    <xf numFmtId="1" fontId="0" fillId="0" borderId="0" xfId="0" applyNumberFormat="1" applyBorder="1" applyAlignment="1">
      <alignment horizontal="center" vertical="center"/>
    </xf>
    <xf numFmtId="1" fontId="0" fillId="0" borderId="14" xfId="0" applyNumberFormat="1" applyBorder="1" applyAlignment="1">
      <alignment horizontal="center" vertical="center"/>
    </xf>
    <xf numFmtId="0" fontId="0" fillId="0" borderId="14" xfId="0" applyBorder="1" applyAlignment="1">
      <alignment horizontal="center" vertical="center"/>
    </xf>
    <xf numFmtId="166" fontId="0" fillId="0" borderId="0" xfId="0" applyNumberFormat="1" applyBorder="1" applyAlignment="1">
      <alignment horizontal="center" vertical="center"/>
    </xf>
    <xf numFmtId="166" fontId="0" fillId="0" borderId="14" xfId="0" applyNumberFormat="1" applyBorder="1" applyAlignment="1">
      <alignment horizontal="center" vertical="center"/>
    </xf>
    <xf numFmtId="9" fontId="0" fillId="0" borderId="0" xfId="83" applyFont="1" applyBorder="1" applyAlignment="1">
      <alignment horizontal="center" vertical="center"/>
    </xf>
    <xf numFmtId="9" fontId="0" fillId="0" borderId="14" xfId="83" applyFont="1" applyBorder="1" applyAlignment="1">
      <alignment horizontal="center" vertical="center"/>
    </xf>
    <xf numFmtId="164" fontId="0" fillId="0" borderId="0" xfId="0" applyNumberFormat="1" applyBorder="1" applyAlignment="1">
      <alignment horizontal="center" vertical="center"/>
    </xf>
    <xf numFmtId="164" fontId="0" fillId="0" borderId="14" xfId="0" applyNumberFormat="1" applyBorder="1" applyAlignment="1">
      <alignment horizontal="center" vertical="center"/>
    </xf>
    <xf numFmtId="2" fontId="0" fillId="0" borderId="0" xfId="0" applyNumberFormat="1" applyBorder="1" applyAlignment="1">
      <alignment horizontal="center" vertical="center"/>
    </xf>
    <xf numFmtId="2" fontId="0" fillId="0" borderId="14" xfId="0" applyNumberFormat="1" applyBorder="1" applyAlignment="1">
      <alignment horizontal="center" vertical="center"/>
    </xf>
    <xf numFmtId="0" fontId="0" fillId="0" borderId="15" xfId="0" applyBorder="1" applyAlignment="1">
      <alignment horizontal="center" vertical="center"/>
    </xf>
    <xf numFmtId="166" fontId="0" fillId="0" borderId="16" xfId="0" applyNumberFormat="1" applyBorder="1" applyAlignment="1">
      <alignment horizontal="center" vertical="center"/>
    </xf>
    <xf numFmtId="0" fontId="0" fillId="0" borderId="0" xfId="0" applyAlignment="1">
      <alignment horizontal="left"/>
    </xf>
    <xf numFmtId="0" fontId="0" fillId="0" borderId="10" xfId="0" applyBorder="1" applyAlignment="1">
      <alignment horizontal="left" vertical="center"/>
    </xf>
    <xf numFmtId="0" fontId="0" fillId="0" borderId="13" xfId="0" applyBorder="1" applyAlignment="1">
      <alignment horizontal="left" vertical="center"/>
    </xf>
    <xf numFmtId="0" fontId="0" fillId="0" borderId="15" xfId="0" applyBorder="1" applyAlignment="1">
      <alignment horizontal="left" vertical="center"/>
    </xf>
    <xf numFmtId="0" fontId="0" fillId="33" borderId="0" xfId="0" applyFill="1" applyAlignment="1">
      <alignment horizontal="left"/>
    </xf>
    <xf numFmtId="0" fontId="0" fillId="0" borderId="0" xfId="0" applyFont="1" applyAlignment="1">
      <alignment horizontal="left"/>
    </xf>
    <xf numFmtId="0" fontId="16" fillId="0" borderId="11" xfId="0" applyFont="1" applyBorder="1" applyAlignment="1">
      <alignment horizontal="center" vertical="center"/>
    </xf>
    <xf numFmtId="0" fontId="0" fillId="0" borderId="16" xfId="0" applyBorder="1" applyAlignment="1">
      <alignment horizontal="center" vertical="center"/>
    </xf>
    <xf numFmtId="166" fontId="0" fillId="0" borderId="13" xfId="0" applyNumberFormat="1" applyBorder="1" applyAlignment="1">
      <alignment horizontal="center" vertical="center"/>
    </xf>
    <xf numFmtId="0" fontId="16" fillId="0" borderId="10" xfId="0" applyFont="1" applyFill="1" applyBorder="1" applyAlignment="1">
      <alignment horizontal="center" vertical="center"/>
    </xf>
    <xf numFmtId="164" fontId="0" fillId="0" borderId="13" xfId="0" applyNumberFormat="1" applyBorder="1" applyAlignment="1">
      <alignment horizontal="center" vertical="center"/>
    </xf>
    <xf numFmtId="0" fontId="16" fillId="0" borderId="12" xfId="0" applyFont="1" applyFill="1" applyBorder="1" applyAlignment="1">
      <alignment horizontal="center" vertical="center"/>
    </xf>
    <xf numFmtId="1" fontId="0" fillId="0" borderId="13" xfId="0" applyNumberFormat="1" applyBorder="1" applyAlignment="1">
      <alignment horizontal="center" vertical="center"/>
    </xf>
    <xf numFmtId="0" fontId="0" fillId="0" borderId="17" xfId="0" applyBorder="1" applyAlignment="1">
      <alignment horizontal="center" vertical="center"/>
    </xf>
    <xf numFmtId="2" fontId="0" fillId="0" borderId="13" xfId="0" applyNumberFormat="1" applyBorder="1" applyAlignment="1">
      <alignment horizontal="center" vertical="center"/>
    </xf>
    <xf numFmtId="9" fontId="0" fillId="0" borderId="13" xfId="83" applyFont="1" applyBorder="1" applyAlignment="1">
      <alignment horizontal="center" vertical="center"/>
    </xf>
    <xf numFmtId="0" fontId="16" fillId="0" borderId="11" xfId="0" applyFont="1" applyFill="1" applyBorder="1" applyAlignment="1">
      <alignment horizontal="center" vertical="center"/>
    </xf>
    <xf numFmtId="0" fontId="0" fillId="0" borderId="13" xfId="0" applyFill="1" applyBorder="1" applyAlignment="1">
      <alignment horizontal="left" vertical="center"/>
    </xf>
    <xf numFmtId="0" fontId="0" fillId="0" borderId="0" xfId="0" applyAlignment="1">
      <alignment horizontal="center" vertical="center"/>
    </xf>
  </cellXfs>
  <cellStyles count="84">
    <cellStyle name="20% - Accent1" xfId="19" builtinId="30" customBuiltin="1"/>
    <cellStyle name="20% - Accent1 2" xfId="60"/>
    <cellStyle name="20% - Accent2" xfId="23" builtinId="34" customBuiltin="1"/>
    <cellStyle name="20% - Accent2 2" xfId="64"/>
    <cellStyle name="20% - Accent3" xfId="27" builtinId="38" customBuiltin="1"/>
    <cellStyle name="20% - Accent3 2" xfId="68"/>
    <cellStyle name="20% - Accent4" xfId="31" builtinId="42" customBuiltin="1"/>
    <cellStyle name="20% - Accent4 2" xfId="72"/>
    <cellStyle name="20% - Accent5" xfId="35" builtinId="46" customBuiltin="1"/>
    <cellStyle name="20% - Accent5 2" xfId="76"/>
    <cellStyle name="20% - Accent6" xfId="39" builtinId="50" customBuiltin="1"/>
    <cellStyle name="20% - Accent6 2" xfId="80"/>
    <cellStyle name="40% - Accent1" xfId="20" builtinId="31" customBuiltin="1"/>
    <cellStyle name="40% - Accent1 2" xfId="61"/>
    <cellStyle name="40% - Accent2" xfId="24" builtinId="35" customBuiltin="1"/>
    <cellStyle name="40% - Accent2 2" xfId="65"/>
    <cellStyle name="40% - Accent3" xfId="28" builtinId="39" customBuiltin="1"/>
    <cellStyle name="40% - Accent3 2" xfId="69"/>
    <cellStyle name="40% - Accent4" xfId="32" builtinId="43" customBuiltin="1"/>
    <cellStyle name="40% - Accent4 2" xfId="73"/>
    <cellStyle name="40% - Accent5" xfId="36" builtinId="47" customBuiltin="1"/>
    <cellStyle name="40% - Accent5 2" xfId="77"/>
    <cellStyle name="40% - Accent6" xfId="40" builtinId="51" customBuiltin="1"/>
    <cellStyle name="40% - Accent6 2" xfId="81"/>
    <cellStyle name="60% - Accent1" xfId="21" builtinId="32" customBuiltin="1"/>
    <cellStyle name="60% - Accent1 2" xfId="62"/>
    <cellStyle name="60% - Accent2" xfId="25" builtinId="36" customBuiltin="1"/>
    <cellStyle name="60% - Accent2 2" xfId="66"/>
    <cellStyle name="60% - Accent3" xfId="29" builtinId="40" customBuiltin="1"/>
    <cellStyle name="60% - Accent3 2" xfId="70"/>
    <cellStyle name="60% - Accent4" xfId="33" builtinId="44" customBuiltin="1"/>
    <cellStyle name="60% - Accent4 2" xfId="74"/>
    <cellStyle name="60% - Accent5" xfId="37" builtinId="48" customBuiltin="1"/>
    <cellStyle name="60% - Accent5 2" xfId="78"/>
    <cellStyle name="60% - Accent6" xfId="41" builtinId="52" customBuiltin="1"/>
    <cellStyle name="60% - Accent6 2" xfId="82"/>
    <cellStyle name="Accent1" xfId="18" builtinId="29" customBuiltin="1"/>
    <cellStyle name="Accent1 2" xfId="59"/>
    <cellStyle name="Accent2" xfId="22" builtinId="33" customBuiltin="1"/>
    <cellStyle name="Accent2 2" xfId="63"/>
    <cellStyle name="Accent3" xfId="26" builtinId="37" customBuiltin="1"/>
    <cellStyle name="Accent3 2" xfId="67"/>
    <cellStyle name="Accent4" xfId="30" builtinId="41" customBuiltin="1"/>
    <cellStyle name="Accent4 2" xfId="71"/>
    <cellStyle name="Accent5" xfId="34" builtinId="45" customBuiltin="1"/>
    <cellStyle name="Accent5 2" xfId="75"/>
    <cellStyle name="Accent6" xfId="38" builtinId="49" customBuiltin="1"/>
    <cellStyle name="Accent6 2" xfId="79"/>
    <cellStyle name="Bad" xfId="7" builtinId="27" customBuiltin="1"/>
    <cellStyle name="Bad 2" xfId="48"/>
    <cellStyle name="Calculation" xfId="11" builtinId="22" customBuiltin="1"/>
    <cellStyle name="Calculation 2" xfId="52"/>
    <cellStyle name="Check Cell" xfId="13" builtinId="23" customBuiltin="1"/>
    <cellStyle name="Check Cell 2" xfId="54"/>
    <cellStyle name="Explanatory Text" xfId="16" builtinId="53" customBuiltin="1"/>
    <cellStyle name="Explanatory Text 2" xfId="57"/>
    <cellStyle name="Good" xfId="6" builtinId="26" customBuiltin="1"/>
    <cellStyle name="Good 2" xfId="47"/>
    <cellStyle name="Heading 1" xfId="2" builtinId="16" customBuiltin="1"/>
    <cellStyle name="Heading 1 2" xfId="43"/>
    <cellStyle name="Heading 2" xfId="3" builtinId="17" customBuiltin="1"/>
    <cellStyle name="Heading 2 2" xfId="44"/>
    <cellStyle name="Heading 3" xfId="4" builtinId="18" customBuiltin="1"/>
    <cellStyle name="Heading 3 2" xfId="45"/>
    <cellStyle name="Heading 4" xfId="5" builtinId="19" customBuiltin="1"/>
    <cellStyle name="Heading 4 2" xfId="46"/>
    <cellStyle name="Input" xfId="9" builtinId="20" customBuiltin="1"/>
    <cellStyle name="Input 2" xfId="50"/>
    <cellStyle name="Linked Cell" xfId="12" builtinId="24" customBuiltin="1"/>
    <cellStyle name="Linked Cell 2" xfId="53"/>
    <cellStyle name="Neutral" xfId="8" builtinId="28" customBuiltin="1"/>
    <cellStyle name="Neutral 2" xfId="49"/>
    <cellStyle name="Normal" xfId="0" builtinId="0"/>
    <cellStyle name="Normal 2" xfId="42"/>
    <cellStyle name="Note" xfId="15" builtinId="10" customBuiltin="1"/>
    <cellStyle name="Note 2" xfId="56"/>
    <cellStyle name="Output" xfId="10" builtinId="21" customBuiltin="1"/>
    <cellStyle name="Output 2" xfId="51"/>
    <cellStyle name="Percent" xfId="83" builtinId="5"/>
    <cellStyle name="Title" xfId="1" builtinId="15" customBuiltin="1"/>
    <cellStyle name="Total" xfId="17" builtinId="25" customBuiltin="1"/>
    <cellStyle name="Total 2" xfId="58"/>
    <cellStyle name="Warning Text" xfId="14" builtinId="11" customBuiltin="1"/>
    <cellStyle name="Warning Text 2" xfId="5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9.xml"/><Relationship Id="rId12" Type="http://schemas.openxmlformats.org/officeDocument/2006/relationships/worksheet" Target="worksheets/sheet10.xml"/><Relationship Id="rId13" Type="http://schemas.openxmlformats.org/officeDocument/2006/relationships/chartsheet" Target="chartsheets/sheet3.xml"/><Relationship Id="rId14" Type="http://schemas.openxmlformats.org/officeDocument/2006/relationships/worksheet" Target="worksheets/sheet11.xml"/><Relationship Id="rId15" Type="http://schemas.openxmlformats.org/officeDocument/2006/relationships/theme" Target="theme/theme1.xml"/><Relationship Id="rId16" Type="http://schemas.openxmlformats.org/officeDocument/2006/relationships/styles" Target="styles.xml"/><Relationship Id="rId17" Type="http://schemas.openxmlformats.org/officeDocument/2006/relationships/sharedStrings" Target="sharedStrings.xml"/><Relationship Id="rId1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chartsheet" Target="chartsheets/sheet1.xml"/><Relationship Id="rId7" Type="http://schemas.openxmlformats.org/officeDocument/2006/relationships/worksheet" Target="worksheets/sheet6.xml"/><Relationship Id="rId8" Type="http://schemas.openxmlformats.org/officeDocument/2006/relationships/chartsheet" Target="chartsheets/sheet2.xml"/><Relationship Id="rId9" Type="http://schemas.openxmlformats.org/officeDocument/2006/relationships/worksheet" Target="worksheets/sheet7.xml"/><Relationship Id="rId10"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endParaRPr lang="en-US"/>
          </a:p>
        </c:rich>
      </c:tx>
      <c:overlay val="0"/>
    </c:title>
    <c:autoTitleDeleted val="0"/>
    <c:plotArea>
      <c:layout>
        <c:manualLayout>
          <c:layoutTarget val="inner"/>
          <c:xMode val="edge"/>
          <c:yMode val="edge"/>
          <c:x val="0.0730467135275614"/>
          <c:y val="0.227156552320186"/>
          <c:w val="0.899578798781765"/>
          <c:h val="0.630399356377873"/>
        </c:manualLayout>
      </c:layout>
      <c:scatterChart>
        <c:scatterStyle val="lineMarker"/>
        <c:varyColors val="0"/>
        <c:ser>
          <c:idx val="0"/>
          <c:order val="0"/>
          <c:tx>
            <c:v>AP (N=100)</c:v>
          </c:tx>
          <c:spPr>
            <a:ln w="28575">
              <a:noFill/>
            </a:ln>
          </c:spPr>
          <c:marker>
            <c:symbol val="circle"/>
            <c:size val="8"/>
            <c:spPr>
              <a:noFill/>
            </c:spPr>
          </c:marker>
          <c:xVal>
            <c:numRef>
              <c:f>'EL CHART DATA'!$B$2:$B$101</c:f>
              <c:numCache>
                <c:formatCode>0.0</c:formatCode>
                <c:ptCount val="100"/>
                <c:pt idx="0">
                  <c:v>98.08880000000001</c:v>
                </c:pt>
                <c:pt idx="1">
                  <c:v>97.748</c:v>
                </c:pt>
                <c:pt idx="2">
                  <c:v>97.402</c:v>
                </c:pt>
                <c:pt idx="3">
                  <c:v>97.5808</c:v>
                </c:pt>
                <c:pt idx="4">
                  <c:v>97.5808</c:v>
                </c:pt>
                <c:pt idx="5">
                  <c:v>97.5606</c:v>
                </c:pt>
                <c:pt idx="6">
                  <c:v>97.5606</c:v>
                </c:pt>
                <c:pt idx="7">
                  <c:v>97.5606</c:v>
                </c:pt>
                <c:pt idx="8">
                  <c:v>97.5606</c:v>
                </c:pt>
                <c:pt idx="9">
                  <c:v>97.412</c:v>
                </c:pt>
                <c:pt idx="10">
                  <c:v>97.412</c:v>
                </c:pt>
                <c:pt idx="11">
                  <c:v>97.412</c:v>
                </c:pt>
                <c:pt idx="12">
                  <c:v>97.5606</c:v>
                </c:pt>
                <c:pt idx="13">
                  <c:v>97.5606</c:v>
                </c:pt>
                <c:pt idx="14">
                  <c:v>97.5606</c:v>
                </c:pt>
                <c:pt idx="15">
                  <c:v>97.5606</c:v>
                </c:pt>
                <c:pt idx="16">
                  <c:v>97.5606</c:v>
                </c:pt>
                <c:pt idx="17">
                  <c:v>96.8347</c:v>
                </c:pt>
                <c:pt idx="18">
                  <c:v>97.57</c:v>
                </c:pt>
                <c:pt idx="19">
                  <c:v>97.4</c:v>
                </c:pt>
                <c:pt idx="20">
                  <c:v>97.5606</c:v>
                </c:pt>
                <c:pt idx="21">
                  <c:v>97.5808</c:v>
                </c:pt>
                <c:pt idx="22">
                  <c:v>97.402</c:v>
                </c:pt>
                <c:pt idx="23">
                  <c:v>97.412</c:v>
                </c:pt>
                <c:pt idx="24">
                  <c:v>97.5606</c:v>
                </c:pt>
                <c:pt idx="25">
                  <c:v>97.5606</c:v>
                </c:pt>
                <c:pt idx="26">
                  <c:v>97.5606</c:v>
                </c:pt>
                <c:pt idx="27">
                  <c:v>97.5606</c:v>
                </c:pt>
                <c:pt idx="28">
                  <c:v>97.5606</c:v>
                </c:pt>
                <c:pt idx="29">
                  <c:v>97.5606</c:v>
                </c:pt>
                <c:pt idx="30">
                  <c:v>97.402</c:v>
                </c:pt>
                <c:pt idx="31">
                  <c:v>97.412</c:v>
                </c:pt>
                <c:pt idx="32">
                  <c:v>97.014</c:v>
                </c:pt>
                <c:pt idx="33">
                  <c:v>97.5606</c:v>
                </c:pt>
                <c:pt idx="34">
                  <c:v>97.5606</c:v>
                </c:pt>
                <c:pt idx="35">
                  <c:v>96.8347</c:v>
                </c:pt>
                <c:pt idx="36">
                  <c:v>97.5606</c:v>
                </c:pt>
                <c:pt idx="37">
                  <c:v>97.5606</c:v>
                </c:pt>
                <c:pt idx="38">
                  <c:v>97.5606</c:v>
                </c:pt>
                <c:pt idx="39">
                  <c:v>95.3147</c:v>
                </c:pt>
                <c:pt idx="40">
                  <c:v>96.98</c:v>
                </c:pt>
                <c:pt idx="41">
                  <c:v>97.5606</c:v>
                </c:pt>
                <c:pt idx="42">
                  <c:v>97.36539999999999</c:v>
                </c:pt>
                <c:pt idx="43">
                  <c:v>97.412</c:v>
                </c:pt>
                <c:pt idx="44">
                  <c:v>97.5606</c:v>
                </c:pt>
                <c:pt idx="45">
                  <c:v>97.5808</c:v>
                </c:pt>
                <c:pt idx="46">
                  <c:v>97.412</c:v>
                </c:pt>
                <c:pt idx="47">
                  <c:v>97.014</c:v>
                </c:pt>
                <c:pt idx="48">
                  <c:v>97.412</c:v>
                </c:pt>
                <c:pt idx="49">
                  <c:v>97.014</c:v>
                </c:pt>
                <c:pt idx="50">
                  <c:v>97.412</c:v>
                </c:pt>
                <c:pt idx="51">
                  <c:v>97.5808</c:v>
                </c:pt>
                <c:pt idx="52">
                  <c:v>97.5808</c:v>
                </c:pt>
                <c:pt idx="53">
                  <c:v>97.57</c:v>
                </c:pt>
                <c:pt idx="54">
                  <c:v>97.5606</c:v>
                </c:pt>
                <c:pt idx="55">
                  <c:v>98.08880000000001</c:v>
                </c:pt>
                <c:pt idx="56">
                  <c:v>97.5606</c:v>
                </c:pt>
                <c:pt idx="57">
                  <c:v>98.18049999999999</c:v>
                </c:pt>
                <c:pt idx="58">
                  <c:v>97.5808</c:v>
                </c:pt>
                <c:pt idx="59">
                  <c:v>97.014</c:v>
                </c:pt>
                <c:pt idx="60">
                  <c:v>97.014</c:v>
                </c:pt>
                <c:pt idx="61">
                  <c:v>97.014</c:v>
                </c:pt>
                <c:pt idx="62">
                  <c:v>97.5808</c:v>
                </c:pt>
                <c:pt idx="63">
                  <c:v>97.014</c:v>
                </c:pt>
                <c:pt idx="64">
                  <c:v>97.57</c:v>
                </c:pt>
                <c:pt idx="65">
                  <c:v>97.5808</c:v>
                </c:pt>
                <c:pt idx="66">
                  <c:v>97.5808</c:v>
                </c:pt>
                <c:pt idx="67">
                  <c:v>97.5808</c:v>
                </c:pt>
                <c:pt idx="68">
                  <c:v>97.014</c:v>
                </c:pt>
                <c:pt idx="69">
                  <c:v>97.014</c:v>
                </c:pt>
                <c:pt idx="70">
                  <c:v>96.5204</c:v>
                </c:pt>
                <c:pt idx="71">
                  <c:v>97.368</c:v>
                </c:pt>
                <c:pt idx="72">
                  <c:v>97.5606</c:v>
                </c:pt>
                <c:pt idx="73">
                  <c:v>97.014</c:v>
                </c:pt>
                <c:pt idx="74">
                  <c:v>97.221</c:v>
                </c:pt>
                <c:pt idx="75">
                  <c:v>97.5808</c:v>
                </c:pt>
                <c:pt idx="76">
                  <c:v>97.014</c:v>
                </c:pt>
                <c:pt idx="77">
                  <c:v>98.18049999999999</c:v>
                </c:pt>
                <c:pt idx="78">
                  <c:v>97.402</c:v>
                </c:pt>
                <c:pt idx="79">
                  <c:v>97.5606</c:v>
                </c:pt>
                <c:pt idx="80">
                  <c:v>98.08880000000001</c:v>
                </c:pt>
                <c:pt idx="81">
                  <c:v>97.014</c:v>
                </c:pt>
                <c:pt idx="82">
                  <c:v>97.412</c:v>
                </c:pt>
                <c:pt idx="83">
                  <c:v>96.5204</c:v>
                </c:pt>
                <c:pt idx="84">
                  <c:v>97.014</c:v>
                </c:pt>
                <c:pt idx="85">
                  <c:v>97.2655</c:v>
                </c:pt>
                <c:pt idx="86">
                  <c:v>98.0407</c:v>
                </c:pt>
                <c:pt idx="87">
                  <c:v>97.014</c:v>
                </c:pt>
                <c:pt idx="88">
                  <c:v>97.014</c:v>
                </c:pt>
                <c:pt idx="89">
                  <c:v>98.15730000000001</c:v>
                </c:pt>
                <c:pt idx="90">
                  <c:v>98.1969</c:v>
                </c:pt>
                <c:pt idx="91">
                  <c:v>97.9178</c:v>
                </c:pt>
                <c:pt idx="92">
                  <c:v>98.0407</c:v>
                </c:pt>
                <c:pt idx="93">
                  <c:v>98.15730000000001</c:v>
                </c:pt>
                <c:pt idx="94">
                  <c:v>98.0407</c:v>
                </c:pt>
                <c:pt idx="95">
                  <c:v>97.7991</c:v>
                </c:pt>
                <c:pt idx="96">
                  <c:v>98.08880000000001</c:v>
                </c:pt>
                <c:pt idx="97">
                  <c:v>98.1969</c:v>
                </c:pt>
                <c:pt idx="98">
                  <c:v>97.014</c:v>
                </c:pt>
                <c:pt idx="99">
                  <c:v>97.9178</c:v>
                </c:pt>
              </c:numCache>
            </c:numRef>
          </c:xVal>
          <c:yVal>
            <c:numRef>
              <c:f>'EL CHART DATA'!$E$2:$E$101</c:f>
              <c:numCache>
                <c:formatCode>0.000</c:formatCode>
                <c:ptCount val="100"/>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0.0019073</c:v>
                </c:pt>
                <c:pt idx="20">
                  <c:v>0.0038282</c:v>
                </c:pt>
                <c:pt idx="21">
                  <c:v>0.003832</c:v>
                </c:pt>
                <c:pt idx="22">
                  <c:v>0.00476535</c:v>
                </c:pt>
                <c:pt idx="23">
                  <c:v>0.00477105</c:v>
                </c:pt>
                <c:pt idx="24">
                  <c:v>0.00478525</c:v>
                </c:pt>
                <c:pt idx="25">
                  <c:v>0.00478525</c:v>
                </c:pt>
                <c:pt idx="26">
                  <c:v>0.00478525</c:v>
                </c:pt>
                <c:pt idx="27">
                  <c:v>0.00478525</c:v>
                </c:pt>
                <c:pt idx="28">
                  <c:v>0.00478525</c:v>
                </c:pt>
                <c:pt idx="29">
                  <c:v>0.00478525</c:v>
                </c:pt>
                <c:pt idx="30">
                  <c:v>0.00571842</c:v>
                </c:pt>
                <c:pt idx="31">
                  <c:v>0.00572526</c:v>
                </c:pt>
                <c:pt idx="32">
                  <c:v>0.00663005</c:v>
                </c:pt>
                <c:pt idx="33">
                  <c:v>0.00669935</c:v>
                </c:pt>
                <c:pt idx="34">
                  <c:v>0.00669935</c:v>
                </c:pt>
                <c:pt idx="35">
                  <c:v>0.00756632</c:v>
                </c:pt>
                <c:pt idx="36">
                  <c:v>0.0095705</c:v>
                </c:pt>
                <c:pt idx="37">
                  <c:v>0.0095705</c:v>
                </c:pt>
                <c:pt idx="38">
                  <c:v>0.0095705</c:v>
                </c:pt>
                <c:pt idx="39">
                  <c:v>0.0109656</c:v>
                </c:pt>
                <c:pt idx="40">
                  <c:v>0.01145412</c:v>
                </c:pt>
                <c:pt idx="41">
                  <c:v>0.0133987</c:v>
                </c:pt>
                <c:pt idx="42">
                  <c:v>0.0142905</c:v>
                </c:pt>
                <c:pt idx="43">
                  <c:v>0.01526736</c:v>
                </c:pt>
                <c:pt idx="44">
                  <c:v>0.0153128</c:v>
                </c:pt>
                <c:pt idx="45">
                  <c:v>0.016286</c:v>
                </c:pt>
                <c:pt idx="46">
                  <c:v>0.02385525</c:v>
                </c:pt>
                <c:pt idx="47">
                  <c:v>0.0246259</c:v>
                </c:pt>
                <c:pt idx="48">
                  <c:v>0.02480946</c:v>
                </c:pt>
                <c:pt idx="49">
                  <c:v>0.02746735</c:v>
                </c:pt>
                <c:pt idx="50">
                  <c:v>0.02767209</c:v>
                </c:pt>
                <c:pt idx="51">
                  <c:v>0.029698</c:v>
                </c:pt>
                <c:pt idx="52">
                  <c:v>0.029698</c:v>
                </c:pt>
                <c:pt idx="53">
                  <c:v>0.03342255</c:v>
                </c:pt>
                <c:pt idx="54">
                  <c:v>0.03349675</c:v>
                </c:pt>
                <c:pt idx="55">
                  <c:v>0.03386775</c:v>
                </c:pt>
                <c:pt idx="56">
                  <c:v>0.0363679</c:v>
                </c:pt>
                <c:pt idx="57">
                  <c:v>0.03779958</c:v>
                </c:pt>
                <c:pt idx="58">
                  <c:v>0.03832</c:v>
                </c:pt>
                <c:pt idx="59">
                  <c:v>0.0454632</c:v>
                </c:pt>
                <c:pt idx="60">
                  <c:v>0.0473575</c:v>
                </c:pt>
                <c:pt idx="61">
                  <c:v>0.04830465</c:v>
                </c:pt>
                <c:pt idx="62">
                  <c:v>0.048858</c:v>
                </c:pt>
                <c:pt idx="63">
                  <c:v>0.0530404</c:v>
                </c:pt>
                <c:pt idx="64">
                  <c:v>0.05347608</c:v>
                </c:pt>
                <c:pt idx="65">
                  <c:v>0.05748</c:v>
                </c:pt>
                <c:pt idx="66">
                  <c:v>0.058438</c:v>
                </c:pt>
                <c:pt idx="67">
                  <c:v>0.068976</c:v>
                </c:pt>
                <c:pt idx="68">
                  <c:v>0.0719834</c:v>
                </c:pt>
                <c:pt idx="69">
                  <c:v>0.0776663</c:v>
                </c:pt>
                <c:pt idx="70">
                  <c:v>0.08063102</c:v>
                </c:pt>
                <c:pt idx="71">
                  <c:v>0.08284314</c:v>
                </c:pt>
                <c:pt idx="72">
                  <c:v>0.0842204</c:v>
                </c:pt>
                <c:pt idx="73">
                  <c:v>0.09187355</c:v>
                </c:pt>
                <c:pt idx="74">
                  <c:v>0.09691326</c:v>
                </c:pt>
                <c:pt idx="75">
                  <c:v>0.099632</c:v>
                </c:pt>
                <c:pt idx="76">
                  <c:v>0.10134505</c:v>
                </c:pt>
                <c:pt idx="77">
                  <c:v>0.1163064</c:v>
                </c:pt>
                <c:pt idx="78">
                  <c:v>0.14486664</c:v>
                </c:pt>
                <c:pt idx="79">
                  <c:v>0.15217095</c:v>
                </c:pt>
                <c:pt idx="80">
                  <c:v>0.15579165</c:v>
                </c:pt>
                <c:pt idx="81">
                  <c:v>0.17901135</c:v>
                </c:pt>
                <c:pt idx="82">
                  <c:v>0.19561305</c:v>
                </c:pt>
                <c:pt idx="83">
                  <c:v>0.20532783</c:v>
                </c:pt>
                <c:pt idx="84">
                  <c:v>0.21121445</c:v>
                </c:pt>
                <c:pt idx="85">
                  <c:v>0.22624994</c:v>
                </c:pt>
                <c:pt idx="86">
                  <c:v>0.23092658</c:v>
                </c:pt>
                <c:pt idx="87">
                  <c:v>0.32108385</c:v>
                </c:pt>
                <c:pt idx="88">
                  <c:v>0.3485512</c:v>
                </c:pt>
                <c:pt idx="89">
                  <c:v>0.48851007</c:v>
                </c:pt>
                <c:pt idx="90">
                  <c:v>0.52598781</c:v>
                </c:pt>
                <c:pt idx="91">
                  <c:v>0.64428198</c:v>
                </c:pt>
                <c:pt idx="92">
                  <c:v>0.64543496</c:v>
                </c:pt>
                <c:pt idx="93">
                  <c:v>0.76152967</c:v>
                </c:pt>
                <c:pt idx="94">
                  <c:v>0.81742212</c:v>
                </c:pt>
                <c:pt idx="95">
                  <c:v>0.85344836</c:v>
                </c:pt>
                <c:pt idx="96">
                  <c:v>1.0315149</c:v>
                </c:pt>
                <c:pt idx="97">
                  <c:v>1.2011508</c:v>
                </c:pt>
                <c:pt idx="98">
                  <c:v>1.99943365</c:v>
                </c:pt>
                <c:pt idx="99">
                  <c:v>4.81714278</c:v>
                </c:pt>
              </c:numCache>
            </c:numRef>
          </c:yVal>
          <c:smooth val="0"/>
        </c:ser>
        <c:ser>
          <c:idx val="1"/>
          <c:order val="1"/>
          <c:tx>
            <c:v>GC (N=69)</c:v>
          </c:tx>
          <c:spPr>
            <a:ln w="28575">
              <a:noFill/>
            </a:ln>
          </c:spPr>
          <c:marker>
            <c:symbol val="square"/>
            <c:size val="8"/>
            <c:spPr>
              <a:noFill/>
            </c:spPr>
          </c:marker>
          <c:xVal>
            <c:numRef>
              <c:f>'EL CHART DATA'!$B$102:$B$170</c:f>
              <c:numCache>
                <c:formatCode>0.0</c:formatCode>
                <c:ptCount val="69"/>
                <c:pt idx="0">
                  <c:v>95.13800000000001</c:v>
                </c:pt>
                <c:pt idx="1">
                  <c:v>95.13800000000001</c:v>
                </c:pt>
                <c:pt idx="2">
                  <c:v>70.442</c:v>
                </c:pt>
                <c:pt idx="3">
                  <c:v>88.969</c:v>
                </c:pt>
                <c:pt idx="4">
                  <c:v>94.69</c:v>
                </c:pt>
                <c:pt idx="5">
                  <c:v>94.827</c:v>
                </c:pt>
                <c:pt idx="6">
                  <c:v>80.179</c:v>
                </c:pt>
                <c:pt idx="7">
                  <c:v>95.338</c:v>
                </c:pt>
                <c:pt idx="8">
                  <c:v>95.0477</c:v>
                </c:pt>
                <c:pt idx="9">
                  <c:v>95.95</c:v>
                </c:pt>
                <c:pt idx="10">
                  <c:v>95.618</c:v>
                </c:pt>
                <c:pt idx="11">
                  <c:v>95.13800000000001</c:v>
                </c:pt>
                <c:pt idx="12">
                  <c:v>94.595</c:v>
                </c:pt>
                <c:pt idx="13">
                  <c:v>95.95</c:v>
                </c:pt>
                <c:pt idx="14">
                  <c:v>95.13800000000001</c:v>
                </c:pt>
                <c:pt idx="15">
                  <c:v>80.179</c:v>
                </c:pt>
                <c:pt idx="16">
                  <c:v>95.618</c:v>
                </c:pt>
                <c:pt idx="17">
                  <c:v>70.442</c:v>
                </c:pt>
                <c:pt idx="18">
                  <c:v>95.13800000000001</c:v>
                </c:pt>
                <c:pt idx="19">
                  <c:v>80.179</c:v>
                </c:pt>
                <c:pt idx="20">
                  <c:v>94.827</c:v>
                </c:pt>
                <c:pt idx="21">
                  <c:v>95.13800000000001</c:v>
                </c:pt>
                <c:pt idx="22">
                  <c:v>95.95</c:v>
                </c:pt>
                <c:pt idx="23">
                  <c:v>95.221</c:v>
                </c:pt>
                <c:pt idx="24">
                  <c:v>72.434</c:v>
                </c:pt>
                <c:pt idx="25">
                  <c:v>78.706</c:v>
                </c:pt>
                <c:pt idx="26">
                  <c:v>70.898</c:v>
                </c:pt>
                <c:pt idx="27">
                  <c:v>95.618</c:v>
                </c:pt>
                <c:pt idx="28">
                  <c:v>70.442</c:v>
                </c:pt>
                <c:pt idx="29">
                  <c:v>80.179</c:v>
                </c:pt>
                <c:pt idx="30">
                  <c:v>95.221</c:v>
                </c:pt>
                <c:pt idx="31">
                  <c:v>95.473</c:v>
                </c:pt>
                <c:pt idx="32">
                  <c:v>94.3254</c:v>
                </c:pt>
                <c:pt idx="33">
                  <c:v>96.6318</c:v>
                </c:pt>
                <c:pt idx="34">
                  <c:v>94.827</c:v>
                </c:pt>
                <c:pt idx="35">
                  <c:v>95.473</c:v>
                </c:pt>
                <c:pt idx="36">
                  <c:v>82.73</c:v>
                </c:pt>
                <c:pt idx="37">
                  <c:v>95.02500000000001</c:v>
                </c:pt>
                <c:pt idx="38">
                  <c:v>95.95</c:v>
                </c:pt>
                <c:pt idx="39">
                  <c:v>95.95</c:v>
                </c:pt>
                <c:pt idx="40">
                  <c:v>95.338</c:v>
                </c:pt>
                <c:pt idx="41">
                  <c:v>92.711</c:v>
                </c:pt>
                <c:pt idx="42">
                  <c:v>80.179</c:v>
                </c:pt>
                <c:pt idx="43">
                  <c:v>95.0477</c:v>
                </c:pt>
                <c:pt idx="44">
                  <c:v>95.13800000000001</c:v>
                </c:pt>
                <c:pt idx="45">
                  <c:v>96.084</c:v>
                </c:pt>
                <c:pt idx="46">
                  <c:v>78.706</c:v>
                </c:pt>
                <c:pt idx="47">
                  <c:v>94.3254</c:v>
                </c:pt>
                <c:pt idx="48">
                  <c:v>95.0477</c:v>
                </c:pt>
                <c:pt idx="49">
                  <c:v>94.3254</c:v>
                </c:pt>
                <c:pt idx="50">
                  <c:v>70.442</c:v>
                </c:pt>
                <c:pt idx="51">
                  <c:v>95.0477</c:v>
                </c:pt>
                <c:pt idx="52">
                  <c:v>96.82899999999999</c:v>
                </c:pt>
                <c:pt idx="53">
                  <c:v>71.43</c:v>
                </c:pt>
                <c:pt idx="54">
                  <c:v>70.442</c:v>
                </c:pt>
                <c:pt idx="55">
                  <c:v>95.13800000000001</c:v>
                </c:pt>
                <c:pt idx="56">
                  <c:v>80.179</c:v>
                </c:pt>
                <c:pt idx="57">
                  <c:v>95.13800000000001</c:v>
                </c:pt>
                <c:pt idx="58">
                  <c:v>95.338</c:v>
                </c:pt>
                <c:pt idx="59">
                  <c:v>72.434</c:v>
                </c:pt>
                <c:pt idx="60">
                  <c:v>95.95</c:v>
                </c:pt>
                <c:pt idx="61">
                  <c:v>95.13800000000001</c:v>
                </c:pt>
                <c:pt idx="62">
                  <c:v>78.706</c:v>
                </c:pt>
                <c:pt idx="63">
                  <c:v>74.883</c:v>
                </c:pt>
                <c:pt idx="64">
                  <c:v>72.434</c:v>
                </c:pt>
                <c:pt idx="65">
                  <c:v>94.69</c:v>
                </c:pt>
                <c:pt idx="66">
                  <c:v>72.869</c:v>
                </c:pt>
                <c:pt idx="67">
                  <c:v>91.9437</c:v>
                </c:pt>
                <c:pt idx="68">
                  <c:v>72.434</c:v>
                </c:pt>
              </c:numCache>
            </c:numRef>
          </c:xVal>
          <c:yVal>
            <c:numRef>
              <c:f>'EL CHART DATA'!$E$102:$E$170</c:f>
              <c:numCache>
                <c:formatCode>0.000</c:formatCode>
                <c:ptCount val="69"/>
                <c:pt idx="0">
                  <c:v>0.0</c:v>
                </c:pt>
                <c:pt idx="1">
                  <c:v>0.0</c:v>
                </c:pt>
                <c:pt idx="2">
                  <c:v>0.0</c:v>
                </c:pt>
                <c:pt idx="3">
                  <c:v>0.0</c:v>
                </c:pt>
                <c:pt idx="4">
                  <c:v>0.00095101</c:v>
                </c:pt>
                <c:pt idx="5">
                  <c:v>0.0047625</c:v>
                </c:pt>
                <c:pt idx="6">
                  <c:v>0.00366186</c:v>
                </c:pt>
                <c:pt idx="7">
                  <c:v>0.00573</c:v>
                </c:pt>
                <c:pt idx="8">
                  <c:v>0.00760872</c:v>
                </c:pt>
                <c:pt idx="9">
                  <c:v>0.00863145</c:v>
                </c:pt>
                <c:pt idx="10">
                  <c:v>0.01052205</c:v>
                </c:pt>
                <c:pt idx="11">
                  <c:v>0.0114228</c:v>
                </c:pt>
                <c:pt idx="12">
                  <c:v>0.01235455</c:v>
                </c:pt>
                <c:pt idx="13">
                  <c:v>0.01246765</c:v>
                </c:pt>
                <c:pt idx="14">
                  <c:v>0.0133266</c:v>
                </c:pt>
                <c:pt idx="15">
                  <c:v>0.00915465</c:v>
                </c:pt>
                <c:pt idx="16">
                  <c:v>0.0153048</c:v>
                </c:pt>
                <c:pt idx="17">
                  <c:v>0.00736688</c:v>
                </c:pt>
                <c:pt idx="18">
                  <c:v>0.0180861</c:v>
                </c:pt>
                <c:pt idx="19">
                  <c:v>0.01159589</c:v>
                </c:pt>
                <c:pt idx="20">
                  <c:v>0.0200025</c:v>
                </c:pt>
                <c:pt idx="21">
                  <c:v>0.0199899</c:v>
                </c:pt>
                <c:pt idx="22">
                  <c:v>0.0210991</c:v>
                </c:pt>
                <c:pt idx="23">
                  <c:v>0.02286576</c:v>
                </c:pt>
                <c:pt idx="24">
                  <c:v>0.01237475</c:v>
                </c:pt>
                <c:pt idx="25">
                  <c:v>0.01604421</c:v>
                </c:pt>
                <c:pt idx="26">
                  <c:v>0.0147281</c:v>
                </c:pt>
                <c:pt idx="27">
                  <c:v>0.0306096</c:v>
                </c:pt>
                <c:pt idx="28">
                  <c:v>0.01611505</c:v>
                </c:pt>
                <c:pt idx="29">
                  <c:v>0.02258147</c:v>
                </c:pt>
                <c:pt idx="30">
                  <c:v>0.04192056</c:v>
                </c:pt>
                <c:pt idx="31">
                  <c:v>0.04206532</c:v>
                </c:pt>
                <c:pt idx="32">
                  <c:v>0.04286832</c:v>
                </c:pt>
                <c:pt idx="33">
                  <c:v>0.04624656</c:v>
                </c:pt>
                <c:pt idx="34">
                  <c:v>0.047625</c:v>
                </c:pt>
                <c:pt idx="35">
                  <c:v>0.04875753</c:v>
                </c:pt>
                <c:pt idx="36">
                  <c:v>0.0364672</c:v>
                </c:pt>
                <c:pt idx="37">
                  <c:v>0.0550681</c:v>
                </c:pt>
                <c:pt idx="38">
                  <c:v>0.057543</c:v>
                </c:pt>
                <c:pt idx="39">
                  <c:v>0.05850205</c:v>
                </c:pt>
                <c:pt idx="40">
                  <c:v>0.060165</c:v>
                </c:pt>
                <c:pt idx="41">
                  <c:v>0.055232</c:v>
                </c:pt>
                <c:pt idx="42">
                  <c:v>0.05065573</c:v>
                </c:pt>
                <c:pt idx="43">
                  <c:v>0.07989156</c:v>
                </c:pt>
                <c:pt idx="44">
                  <c:v>0.0913824</c:v>
                </c:pt>
                <c:pt idx="45">
                  <c:v>0.10756592</c:v>
                </c:pt>
                <c:pt idx="46">
                  <c:v>0.07309029</c:v>
                </c:pt>
                <c:pt idx="47">
                  <c:v>0.11835384</c:v>
                </c:pt>
                <c:pt idx="48">
                  <c:v>0.13125042</c:v>
                </c:pt>
                <c:pt idx="49">
                  <c:v>0.139788</c:v>
                </c:pt>
                <c:pt idx="50">
                  <c:v>0.07689181</c:v>
                </c:pt>
                <c:pt idx="51">
                  <c:v>0.16739184</c:v>
                </c:pt>
                <c:pt idx="52">
                  <c:v>0.16974831</c:v>
                </c:pt>
                <c:pt idx="53">
                  <c:v>0.08984682</c:v>
                </c:pt>
                <c:pt idx="54">
                  <c:v>0.09024428</c:v>
                </c:pt>
                <c:pt idx="55">
                  <c:v>0.19038</c:v>
                </c:pt>
                <c:pt idx="56">
                  <c:v>0.13182696</c:v>
                </c:pt>
                <c:pt idx="57">
                  <c:v>0.2360712</c:v>
                </c:pt>
                <c:pt idx="58">
                  <c:v>0.241615</c:v>
                </c:pt>
                <c:pt idx="59">
                  <c:v>0.12572746</c:v>
                </c:pt>
                <c:pt idx="60">
                  <c:v>0.2531892</c:v>
                </c:pt>
                <c:pt idx="61">
                  <c:v>0.2750991</c:v>
                </c:pt>
                <c:pt idx="62">
                  <c:v>0.17945746</c:v>
                </c:pt>
                <c:pt idx="63">
                  <c:v>0.16145052</c:v>
                </c:pt>
                <c:pt idx="64">
                  <c:v>0.14998197</c:v>
                </c:pt>
                <c:pt idx="65">
                  <c:v>0.29766613</c:v>
                </c:pt>
                <c:pt idx="66">
                  <c:v>0.15933984</c:v>
                </c:pt>
                <c:pt idx="67">
                  <c:v>0.71303848</c:v>
                </c:pt>
                <c:pt idx="68">
                  <c:v>0.94196597</c:v>
                </c:pt>
              </c:numCache>
            </c:numRef>
          </c:yVal>
          <c:smooth val="0"/>
        </c:ser>
        <c:ser>
          <c:idx val="2"/>
          <c:order val="2"/>
          <c:tx>
            <c:v>MC (N=50)</c:v>
          </c:tx>
          <c:spPr>
            <a:ln w="28575">
              <a:noFill/>
            </a:ln>
          </c:spPr>
          <c:marker>
            <c:symbol val="triangle"/>
            <c:size val="9"/>
            <c:spPr>
              <a:noFill/>
              <a:ln w="12700">
                <a:solidFill>
                  <a:schemeClr val="accent3">
                    <a:lumMod val="75000"/>
                  </a:schemeClr>
                </a:solidFill>
              </a:ln>
            </c:spPr>
          </c:marker>
          <c:xVal>
            <c:numRef>
              <c:f>'EL CHART DATA'!$B$171:$B$220</c:f>
              <c:numCache>
                <c:formatCode>0.0</c:formatCode>
                <c:ptCount val="50"/>
                <c:pt idx="0">
                  <c:v>78.0744</c:v>
                </c:pt>
                <c:pt idx="1">
                  <c:v>78.0744</c:v>
                </c:pt>
                <c:pt idx="2">
                  <c:v>95.229</c:v>
                </c:pt>
                <c:pt idx="3">
                  <c:v>77.18989999999999</c:v>
                </c:pt>
                <c:pt idx="4">
                  <c:v>76.8945</c:v>
                </c:pt>
                <c:pt idx="5">
                  <c:v>95.3082</c:v>
                </c:pt>
                <c:pt idx="6">
                  <c:v>93.4789</c:v>
                </c:pt>
                <c:pt idx="7">
                  <c:v>89.764</c:v>
                </c:pt>
                <c:pt idx="8">
                  <c:v>95.2662</c:v>
                </c:pt>
                <c:pt idx="9">
                  <c:v>93.4789</c:v>
                </c:pt>
                <c:pt idx="10">
                  <c:v>79.322</c:v>
                </c:pt>
                <c:pt idx="11">
                  <c:v>80.247</c:v>
                </c:pt>
                <c:pt idx="12">
                  <c:v>71.81270000000001</c:v>
                </c:pt>
                <c:pt idx="13">
                  <c:v>79.322</c:v>
                </c:pt>
                <c:pt idx="14">
                  <c:v>95.551</c:v>
                </c:pt>
                <c:pt idx="15">
                  <c:v>78.0744</c:v>
                </c:pt>
                <c:pt idx="16">
                  <c:v>95.5731</c:v>
                </c:pt>
                <c:pt idx="17">
                  <c:v>70.8914</c:v>
                </c:pt>
                <c:pt idx="18">
                  <c:v>95.5731</c:v>
                </c:pt>
                <c:pt idx="19">
                  <c:v>95.5731</c:v>
                </c:pt>
                <c:pt idx="20">
                  <c:v>70.8914</c:v>
                </c:pt>
                <c:pt idx="21">
                  <c:v>95.5731</c:v>
                </c:pt>
                <c:pt idx="22">
                  <c:v>93.4789</c:v>
                </c:pt>
                <c:pt idx="23">
                  <c:v>79.322</c:v>
                </c:pt>
                <c:pt idx="24">
                  <c:v>93.4789</c:v>
                </c:pt>
                <c:pt idx="25">
                  <c:v>79.322</c:v>
                </c:pt>
                <c:pt idx="26">
                  <c:v>93.4789</c:v>
                </c:pt>
                <c:pt idx="27">
                  <c:v>95.6419</c:v>
                </c:pt>
                <c:pt idx="28">
                  <c:v>93.4789</c:v>
                </c:pt>
                <c:pt idx="29">
                  <c:v>95.5731</c:v>
                </c:pt>
                <c:pt idx="30">
                  <c:v>93.4789</c:v>
                </c:pt>
                <c:pt idx="31">
                  <c:v>79.322</c:v>
                </c:pt>
                <c:pt idx="32">
                  <c:v>95.8211</c:v>
                </c:pt>
                <c:pt idx="33">
                  <c:v>80.247</c:v>
                </c:pt>
                <c:pt idx="34">
                  <c:v>95.6419</c:v>
                </c:pt>
                <c:pt idx="35">
                  <c:v>74.2336</c:v>
                </c:pt>
                <c:pt idx="36">
                  <c:v>77.18989999999999</c:v>
                </c:pt>
                <c:pt idx="37">
                  <c:v>93.4789</c:v>
                </c:pt>
                <c:pt idx="38">
                  <c:v>80.247</c:v>
                </c:pt>
                <c:pt idx="39">
                  <c:v>80.247</c:v>
                </c:pt>
                <c:pt idx="40">
                  <c:v>77.18989999999999</c:v>
                </c:pt>
                <c:pt idx="41">
                  <c:v>77.18989999999999</c:v>
                </c:pt>
                <c:pt idx="42">
                  <c:v>95.2662</c:v>
                </c:pt>
                <c:pt idx="43">
                  <c:v>74.2336</c:v>
                </c:pt>
                <c:pt idx="44">
                  <c:v>80.247</c:v>
                </c:pt>
                <c:pt idx="45">
                  <c:v>74.2336</c:v>
                </c:pt>
                <c:pt idx="46">
                  <c:v>79.322</c:v>
                </c:pt>
                <c:pt idx="47">
                  <c:v>95.3082</c:v>
                </c:pt>
                <c:pt idx="48">
                  <c:v>70.8914</c:v>
                </c:pt>
                <c:pt idx="49">
                  <c:v>95.4525</c:v>
                </c:pt>
              </c:numCache>
            </c:numRef>
          </c:xVal>
          <c:yVal>
            <c:numRef>
              <c:f>'EL CHART DATA'!$E$171:$E$220</c:f>
              <c:numCache>
                <c:formatCode>0.000</c:formatCode>
                <c:ptCount val="50"/>
                <c:pt idx="0">
                  <c:v>0.0</c:v>
                </c:pt>
                <c:pt idx="1">
                  <c:v>0.0</c:v>
                </c:pt>
                <c:pt idx="2">
                  <c:v>0.0</c:v>
                </c:pt>
                <c:pt idx="3">
                  <c:v>0.0</c:v>
                </c:pt>
                <c:pt idx="4">
                  <c:v>0.0</c:v>
                </c:pt>
                <c:pt idx="5">
                  <c:v>0.0</c:v>
                </c:pt>
                <c:pt idx="6">
                  <c:v>0.00089725</c:v>
                </c:pt>
                <c:pt idx="7">
                  <c:v>0.00491418</c:v>
                </c:pt>
                <c:pt idx="8">
                  <c:v>0.00567528</c:v>
                </c:pt>
                <c:pt idx="9">
                  <c:v>0.00628075</c:v>
                </c:pt>
                <c:pt idx="10">
                  <c:v>0.00573039</c:v>
                </c:pt>
                <c:pt idx="11">
                  <c:v>0.0063382</c:v>
                </c:pt>
                <c:pt idx="12">
                  <c:v>0.00680615</c:v>
                </c:pt>
                <c:pt idx="13">
                  <c:v>0.00827723</c:v>
                </c:pt>
                <c:pt idx="14">
                  <c:v>0.01512016</c:v>
                </c:pt>
                <c:pt idx="15">
                  <c:v>0.0124546</c:v>
                </c:pt>
                <c:pt idx="16">
                  <c:v>0.02093806</c:v>
                </c:pt>
                <c:pt idx="17">
                  <c:v>0.01238064</c:v>
                </c:pt>
                <c:pt idx="18">
                  <c:v>0.02569671</c:v>
                </c:pt>
                <c:pt idx="19">
                  <c:v>0.03616574</c:v>
                </c:pt>
                <c:pt idx="20">
                  <c:v>0.0206344</c:v>
                </c:pt>
                <c:pt idx="21">
                  <c:v>0.04092439</c:v>
                </c:pt>
                <c:pt idx="22">
                  <c:v>0.039479</c:v>
                </c:pt>
                <c:pt idx="23">
                  <c:v>0.03310892</c:v>
                </c:pt>
                <c:pt idx="24">
                  <c:v>0.0484515</c:v>
                </c:pt>
                <c:pt idx="25">
                  <c:v>0.03947602</c:v>
                </c:pt>
                <c:pt idx="26">
                  <c:v>0.05832125</c:v>
                </c:pt>
                <c:pt idx="27">
                  <c:v>0.0664951</c:v>
                </c:pt>
                <c:pt idx="28">
                  <c:v>0.07626625</c:v>
                </c:pt>
                <c:pt idx="29">
                  <c:v>0.08470397</c:v>
                </c:pt>
                <c:pt idx="30">
                  <c:v>0.093314</c:v>
                </c:pt>
                <c:pt idx="31">
                  <c:v>0.06812797</c:v>
                </c:pt>
                <c:pt idx="32">
                  <c:v>0.1053085</c:v>
                </c:pt>
                <c:pt idx="33">
                  <c:v>0.07225548</c:v>
                </c:pt>
                <c:pt idx="34">
                  <c:v>0.12159104</c:v>
                </c:pt>
                <c:pt idx="35">
                  <c:v>0.0748917</c:v>
                </c:pt>
                <c:pt idx="36">
                  <c:v>0.08168328</c:v>
                </c:pt>
                <c:pt idx="37">
                  <c:v>0.12112875</c:v>
                </c:pt>
                <c:pt idx="38">
                  <c:v>0.09697446</c:v>
                </c:pt>
                <c:pt idx="39">
                  <c:v>0.10014356</c:v>
                </c:pt>
                <c:pt idx="40">
                  <c:v>0.1044072</c:v>
                </c:pt>
                <c:pt idx="41">
                  <c:v>0.10563552</c:v>
                </c:pt>
                <c:pt idx="42">
                  <c:v>0.1797172</c:v>
                </c:pt>
                <c:pt idx="43">
                  <c:v>0.12443544</c:v>
                </c:pt>
                <c:pt idx="44">
                  <c:v>0.1394404</c:v>
                </c:pt>
                <c:pt idx="45">
                  <c:v>0.12962025</c:v>
                </c:pt>
                <c:pt idx="46">
                  <c:v>0.18209906</c:v>
                </c:pt>
                <c:pt idx="47">
                  <c:v>0.3352274</c:v>
                </c:pt>
                <c:pt idx="48">
                  <c:v>0.19809024</c:v>
                </c:pt>
                <c:pt idx="49">
                  <c:v>0.9718203</c:v>
                </c:pt>
              </c:numCache>
            </c:numRef>
          </c:yVal>
          <c:smooth val="0"/>
        </c:ser>
        <c:ser>
          <c:idx val="3"/>
          <c:order val="3"/>
          <c:tx>
            <c:v>RM (N=59)</c:v>
          </c:tx>
          <c:spPr>
            <a:ln w="28575">
              <a:noFill/>
            </a:ln>
          </c:spPr>
          <c:marker>
            <c:symbol val="x"/>
            <c:size val="8"/>
            <c:spPr>
              <a:ln w="12700">
                <a:solidFill>
                  <a:schemeClr val="tx1">
                    <a:lumMod val="95000"/>
                    <a:lumOff val="5000"/>
                  </a:schemeClr>
                </a:solidFill>
              </a:ln>
            </c:spPr>
          </c:marker>
          <c:xVal>
            <c:numRef>
              <c:f>'EL CHART DATA'!$B$221:$B$279</c:f>
              <c:numCache>
                <c:formatCode>0.0</c:formatCode>
                <c:ptCount val="59"/>
                <c:pt idx="0">
                  <c:v>76.427</c:v>
                </c:pt>
                <c:pt idx="1">
                  <c:v>74.933</c:v>
                </c:pt>
                <c:pt idx="2">
                  <c:v>74.933</c:v>
                </c:pt>
                <c:pt idx="3">
                  <c:v>74.5435</c:v>
                </c:pt>
                <c:pt idx="4">
                  <c:v>74.5435</c:v>
                </c:pt>
                <c:pt idx="5">
                  <c:v>74.5435</c:v>
                </c:pt>
                <c:pt idx="6">
                  <c:v>71.18300000000001</c:v>
                </c:pt>
                <c:pt idx="7">
                  <c:v>76.1888</c:v>
                </c:pt>
                <c:pt idx="8">
                  <c:v>76.1888</c:v>
                </c:pt>
                <c:pt idx="9">
                  <c:v>74.929</c:v>
                </c:pt>
                <c:pt idx="10">
                  <c:v>74.933</c:v>
                </c:pt>
                <c:pt idx="11">
                  <c:v>75.051</c:v>
                </c:pt>
                <c:pt idx="12">
                  <c:v>74.929</c:v>
                </c:pt>
                <c:pt idx="13">
                  <c:v>74.5435</c:v>
                </c:pt>
                <c:pt idx="14">
                  <c:v>76.1888</c:v>
                </c:pt>
                <c:pt idx="15">
                  <c:v>74.929</c:v>
                </c:pt>
                <c:pt idx="16">
                  <c:v>76.1888</c:v>
                </c:pt>
                <c:pt idx="17">
                  <c:v>74.5435</c:v>
                </c:pt>
                <c:pt idx="18">
                  <c:v>74.5435</c:v>
                </c:pt>
                <c:pt idx="19">
                  <c:v>74.5435</c:v>
                </c:pt>
                <c:pt idx="20">
                  <c:v>74.5435</c:v>
                </c:pt>
                <c:pt idx="21">
                  <c:v>71.18300000000001</c:v>
                </c:pt>
                <c:pt idx="22">
                  <c:v>74.933</c:v>
                </c:pt>
                <c:pt idx="23">
                  <c:v>74.5435</c:v>
                </c:pt>
                <c:pt idx="24">
                  <c:v>74.5435</c:v>
                </c:pt>
                <c:pt idx="25">
                  <c:v>74.5435</c:v>
                </c:pt>
                <c:pt idx="26">
                  <c:v>74.5435</c:v>
                </c:pt>
                <c:pt idx="27">
                  <c:v>74.5435</c:v>
                </c:pt>
                <c:pt idx="28">
                  <c:v>76.1888</c:v>
                </c:pt>
                <c:pt idx="29">
                  <c:v>74.5435</c:v>
                </c:pt>
                <c:pt idx="30">
                  <c:v>74.5435</c:v>
                </c:pt>
                <c:pt idx="31">
                  <c:v>76.1888</c:v>
                </c:pt>
                <c:pt idx="32">
                  <c:v>74.5435</c:v>
                </c:pt>
                <c:pt idx="33">
                  <c:v>76.427</c:v>
                </c:pt>
                <c:pt idx="34">
                  <c:v>74.5435</c:v>
                </c:pt>
                <c:pt idx="35">
                  <c:v>74.5435</c:v>
                </c:pt>
                <c:pt idx="36">
                  <c:v>74.5435</c:v>
                </c:pt>
                <c:pt idx="37">
                  <c:v>74.5435</c:v>
                </c:pt>
                <c:pt idx="38">
                  <c:v>74.5435</c:v>
                </c:pt>
                <c:pt idx="39">
                  <c:v>74.5435</c:v>
                </c:pt>
                <c:pt idx="40">
                  <c:v>74.5435</c:v>
                </c:pt>
                <c:pt idx="41">
                  <c:v>74.5435</c:v>
                </c:pt>
                <c:pt idx="42">
                  <c:v>81.889</c:v>
                </c:pt>
                <c:pt idx="43">
                  <c:v>74.5435</c:v>
                </c:pt>
                <c:pt idx="44">
                  <c:v>74.5435</c:v>
                </c:pt>
                <c:pt idx="45">
                  <c:v>71.18300000000001</c:v>
                </c:pt>
                <c:pt idx="46">
                  <c:v>74.5435</c:v>
                </c:pt>
                <c:pt idx="47">
                  <c:v>74.5435</c:v>
                </c:pt>
                <c:pt idx="48">
                  <c:v>74.5435</c:v>
                </c:pt>
                <c:pt idx="49">
                  <c:v>74.5435</c:v>
                </c:pt>
                <c:pt idx="50">
                  <c:v>74.5435</c:v>
                </c:pt>
                <c:pt idx="51">
                  <c:v>74.5435</c:v>
                </c:pt>
                <c:pt idx="52">
                  <c:v>76.427</c:v>
                </c:pt>
                <c:pt idx="53">
                  <c:v>74.5435</c:v>
                </c:pt>
                <c:pt idx="54">
                  <c:v>71.18300000000001</c:v>
                </c:pt>
                <c:pt idx="55">
                  <c:v>74.5435</c:v>
                </c:pt>
                <c:pt idx="56">
                  <c:v>71.18300000000001</c:v>
                </c:pt>
                <c:pt idx="57">
                  <c:v>74.5435</c:v>
                </c:pt>
                <c:pt idx="58">
                  <c:v>76.1888</c:v>
                </c:pt>
              </c:numCache>
            </c:numRef>
          </c:xVal>
          <c:yVal>
            <c:numRef>
              <c:f>'EL CHART DATA'!$E$221:$E$279</c:f>
              <c:numCache>
                <c:formatCode>0.000</c:formatCode>
                <c:ptCount val="59"/>
                <c:pt idx="0">
                  <c:v>0.0</c:v>
                </c:pt>
                <c:pt idx="1">
                  <c:v>0.0</c:v>
                </c:pt>
                <c:pt idx="2">
                  <c:v>0.0</c:v>
                </c:pt>
                <c:pt idx="3">
                  <c:v>0.0</c:v>
                </c:pt>
                <c:pt idx="4">
                  <c:v>0.0</c:v>
                </c:pt>
                <c:pt idx="5">
                  <c:v>0.0</c:v>
                </c:pt>
                <c:pt idx="6">
                  <c:v>0.0</c:v>
                </c:pt>
                <c:pt idx="7">
                  <c:v>0.0</c:v>
                </c:pt>
                <c:pt idx="8">
                  <c:v>0.00055377</c:v>
                </c:pt>
                <c:pt idx="9">
                  <c:v>0.00053748</c:v>
                </c:pt>
                <c:pt idx="10">
                  <c:v>0.00109374</c:v>
                </c:pt>
                <c:pt idx="11">
                  <c:v>0.00167859</c:v>
                </c:pt>
                <c:pt idx="12">
                  <c:v>0.00161244</c:v>
                </c:pt>
                <c:pt idx="13">
                  <c:v>0.00210996</c:v>
                </c:pt>
                <c:pt idx="14">
                  <c:v>0.00221508</c:v>
                </c:pt>
                <c:pt idx="15">
                  <c:v>0.0026874</c:v>
                </c:pt>
                <c:pt idx="16">
                  <c:v>0.00276885</c:v>
                </c:pt>
                <c:pt idx="17">
                  <c:v>0.00263745</c:v>
                </c:pt>
                <c:pt idx="18">
                  <c:v>0.00263745</c:v>
                </c:pt>
                <c:pt idx="19">
                  <c:v>0.00316494</c:v>
                </c:pt>
                <c:pt idx="20">
                  <c:v>0.00316494</c:v>
                </c:pt>
                <c:pt idx="21">
                  <c:v>0.00294948</c:v>
                </c:pt>
                <c:pt idx="22">
                  <c:v>0.00382809</c:v>
                </c:pt>
                <c:pt idx="23">
                  <c:v>0.00369243</c:v>
                </c:pt>
                <c:pt idx="24">
                  <c:v>0.00421992</c:v>
                </c:pt>
                <c:pt idx="25">
                  <c:v>0.00421992</c:v>
                </c:pt>
                <c:pt idx="26">
                  <c:v>0.00421992</c:v>
                </c:pt>
                <c:pt idx="27">
                  <c:v>0.00474741</c:v>
                </c:pt>
                <c:pt idx="28">
                  <c:v>0.00498393</c:v>
                </c:pt>
                <c:pt idx="29">
                  <c:v>0.00474741</c:v>
                </c:pt>
                <c:pt idx="30">
                  <c:v>0.0052749</c:v>
                </c:pt>
                <c:pt idx="31">
                  <c:v>0.00719901</c:v>
                </c:pt>
                <c:pt idx="32">
                  <c:v>0.00685737</c:v>
                </c:pt>
                <c:pt idx="33">
                  <c:v>0.00959429</c:v>
                </c:pt>
                <c:pt idx="34">
                  <c:v>0.00949482</c:v>
                </c:pt>
                <c:pt idx="35">
                  <c:v>0.0105498</c:v>
                </c:pt>
                <c:pt idx="36">
                  <c:v>0.0105498</c:v>
                </c:pt>
                <c:pt idx="37">
                  <c:v>0.01107729</c:v>
                </c:pt>
                <c:pt idx="38">
                  <c:v>0.01476972</c:v>
                </c:pt>
                <c:pt idx="39">
                  <c:v>0.0158247</c:v>
                </c:pt>
                <c:pt idx="40">
                  <c:v>0.01793466</c:v>
                </c:pt>
                <c:pt idx="41">
                  <c:v>0.01898964</c:v>
                </c:pt>
                <c:pt idx="42">
                  <c:v>0.0235476</c:v>
                </c:pt>
                <c:pt idx="43">
                  <c:v>0.02215458</c:v>
                </c:pt>
                <c:pt idx="44">
                  <c:v>0.02901195</c:v>
                </c:pt>
                <c:pt idx="45">
                  <c:v>0.02752848</c:v>
                </c:pt>
                <c:pt idx="46">
                  <c:v>0.03323187</c:v>
                </c:pt>
                <c:pt idx="47">
                  <c:v>0.03375936</c:v>
                </c:pt>
                <c:pt idx="48">
                  <c:v>0.03375936</c:v>
                </c:pt>
                <c:pt idx="49">
                  <c:v>0.03745179</c:v>
                </c:pt>
                <c:pt idx="50">
                  <c:v>0.05485896</c:v>
                </c:pt>
                <c:pt idx="51">
                  <c:v>0.0632988</c:v>
                </c:pt>
                <c:pt idx="52">
                  <c:v>0.07788306</c:v>
                </c:pt>
                <c:pt idx="53">
                  <c:v>0.08228844</c:v>
                </c:pt>
                <c:pt idx="54">
                  <c:v>0.09684126</c:v>
                </c:pt>
                <c:pt idx="55">
                  <c:v>0.10708047</c:v>
                </c:pt>
                <c:pt idx="56">
                  <c:v>0.10028232</c:v>
                </c:pt>
                <c:pt idx="57">
                  <c:v>0.14611473</c:v>
                </c:pt>
                <c:pt idx="58">
                  <c:v>0.22427685</c:v>
                </c:pt>
              </c:numCache>
            </c:numRef>
          </c:yVal>
          <c:smooth val="0"/>
        </c:ser>
        <c:dLbls>
          <c:showLegendKey val="0"/>
          <c:showVal val="0"/>
          <c:showCatName val="0"/>
          <c:showSerName val="0"/>
          <c:showPercent val="0"/>
          <c:showBubbleSize val="0"/>
        </c:dLbls>
        <c:axId val="463609632"/>
        <c:axId val="463614608"/>
      </c:scatterChart>
      <c:valAx>
        <c:axId val="463609632"/>
        <c:scaling>
          <c:orientation val="minMax"/>
          <c:max val="100.0"/>
          <c:min val="70.0"/>
        </c:scaling>
        <c:delete val="0"/>
        <c:axPos val="b"/>
        <c:title>
          <c:tx>
            <c:rich>
              <a:bodyPr/>
              <a:lstStyle/>
              <a:p>
                <a:pPr>
                  <a:defRPr/>
                </a:pPr>
                <a:r>
                  <a:rPr lang="en-US"/>
                  <a:t>CH</a:t>
                </a:r>
                <a:r>
                  <a:rPr lang="en-US" baseline="-25000"/>
                  <a:t>4</a:t>
                </a:r>
                <a:r>
                  <a:rPr lang="en-US"/>
                  <a:t> Content (Mol %)</a:t>
                </a:r>
              </a:p>
            </c:rich>
          </c:tx>
          <c:overlay val="0"/>
        </c:title>
        <c:numFmt formatCode="0" sourceLinked="0"/>
        <c:majorTickMark val="out"/>
        <c:minorTickMark val="none"/>
        <c:tickLblPos val="nextTo"/>
        <c:spPr>
          <a:ln>
            <a:solidFill>
              <a:schemeClr val="tx1"/>
            </a:solidFill>
          </a:ln>
        </c:spPr>
        <c:crossAx val="463614608"/>
        <c:crosses val="autoZero"/>
        <c:crossBetween val="midCat"/>
      </c:valAx>
      <c:valAx>
        <c:axId val="463614608"/>
        <c:scaling>
          <c:orientation val="minMax"/>
          <c:max val="5.0"/>
        </c:scaling>
        <c:delete val="0"/>
        <c:axPos val="l"/>
        <c:majorGridlines>
          <c:spPr>
            <a:ln>
              <a:noFill/>
            </a:ln>
          </c:spPr>
        </c:majorGridlines>
        <c:title>
          <c:tx>
            <c:rich>
              <a:bodyPr rot="-5400000" vert="horz"/>
              <a:lstStyle/>
              <a:p>
                <a:pPr>
                  <a:defRPr/>
                </a:pPr>
                <a:r>
                  <a:rPr lang="en-US"/>
                  <a:t>Reported Emissions (scfm CH</a:t>
                </a:r>
                <a:r>
                  <a:rPr lang="en-US" baseline="-25000"/>
                  <a:t>4</a:t>
                </a:r>
                <a:r>
                  <a:rPr lang="en-US"/>
                  <a:t>)</a:t>
                </a:r>
              </a:p>
            </c:rich>
          </c:tx>
          <c:layout>
            <c:manualLayout>
              <c:xMode val="edge"/>
              <c:yMode val="edge"/>
              <c:x val="0.0122405206515668"/>
              <c:y val="0.380489805997316"/>
            </c:manualLayout>
          </c:layout>
          <c:overlay val="0"/>
        </c:title>
        <c:numFmt formatCode="0" sourceLinked="0"/>
        <c:majorTickMark val="out"/>
        <c:minorTickMark val="none"/>
        <c:tickLblPos val="nextTo"/>
        <c:spPr>
          <a:ln>
            <a:solidFill>
              <a:schemeClr val="tx1"/>
            </a:solidFill>
          </a:ln>
        </c:spPr>
        <c:crossAx val="463609632"/>
        <c:crosses val="autoZero"/>
        <c:crossBetween val="midCat"/>
        <c:majorUnit val="1.0"/>
      </c:valAx>
      <c:spPr>
        <a:ln w="6350">
          <a:solidFill>
            <a:schemeClr val="tx1"/>
          </a:solidFill>
        </a:ln>
      </c:spPr>
    </c:plotArea>
    <c:legend>
      <c:legendPos val="l"/>
      <c:layout>
        <c:manualLayout>
          <c:xMode val="edge"/>
          <c:yMode val="edge"/>
          <c:x val="0.158765159867696"/>
          <c:y val="0.28610102796331"/>
          <c:w val="0.109202788460704"/>
          <c:h val="0.165936617558617"/>
        </c:manualLayout>
      </c:layout>
      <c:overlay val="0"/>
    </c:legend>
    <c:plotVisOnly val="1"/>
    <c:dispBlanksAs val="gap"/>
    <c:showDLblsOverMax val="0"/>
  </c:chart>
  <c:spPr>
    <a:ln>
      <a:noFill/>
    </a:ln>
  </c:spPr>
  <c:txPr>
    <a:bodyPr/>
    <a:lstStyle/>
    <a:p>
      <a:pPr>
        <a:defRPr sz="1200"/>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endParaRPr lang="en-US"/>
          </a:p>
        </c:rich>
      </c:tx>
      <c:overlay val="0"/>
    </c:title>
    <c:autoTitleDeleted val="0"/>
    <c:plotArea>
      <c:layout>
        <c:manualLayout>
          <c:layoutTarget val="inner"/>
          <c:xMode val="edge"/>
          <c:yMode val="edge"/>
          <c:x val="0.0730467135275614"/>
          <c:y val="0.227156552320186"/>
          <c:w val="0.899578798781765"/>
          <c:h val="0.630399356377873"/>
        </c:manualLayout>
      </c:layout>
      <c:scatterChart>
        <c:scatterStyle val="lineMarker"/>
        <c:varyColors val="0"/>
        <c:ser>
          <c:idx val="0"/>
          <c:order val="0"/>
          <c:tx>
            <c:v>CIP (N = 62)</c:v>
          </c:tx>
          <c:spPr>
            <a:ln w="28575">
              <a:noFill/>
            </a:ln>
          </c:spPr>
          <c:marker>
            <c:symbol val="circle"/>
            <c:size val="8"/>
            <c:spPr>
              <a:noFill/>
            </c:spPr>
          </c:marker>
          <c:xVal>
            <c:numRef>
              <c:f>'CIP CHART DATA'!$B$2:$B$63</c:f>
              <c:numCache>
                <c:formatCode>0.0</c:formatCode>
                <c:ptCount val="62"/>
                <c:pt idx="0">
                  <c:v>95.95</c:v>
                </c:pt>
                <c:pt idx="1">
                  <c:v>95.95</c:v>
                </c:pt>
                <c:pt idx="2">
                  <c:v>95.95</c:v>
                </c:pt>
                <c:pt idx="3">
                  <c:v>95.87350000000001</c:v>
                </c:pt>
                <c:pt idx="4">
                  <c:v>95.8211</c:v>
                </c:pt>
                <c:pt idx="5">
                  <c:v>95.8211</c:v>
                </c:pt>
                <c:pt idx="6">
                  <c:v>95.8211</c:v>
                </c:pt>
                <c:pt idx="7">
                  <c:v>95.8211</c:v>
                </c:pt>
                <c:pt idx="8">
                  <c:v>95.721</c:v>
                </c:pt>
                <c:pt idx="9">
                  <c:v>95.721</c:v>
                </c:pt>
                <c:pt idx="10">
                  <c:v>95.721</c:v>
                </c:pt>
                <c:pt idx="11">
                  <c:v>95.6419</c:v>
                </c:pt>
                <c:pt idx="12">
                  <c:v>95.6419</c:v>
                </c:pt>
                <c:pt idx="13">
                  <c:v>95.6419</c:v>
                </c:pt>
                <c:pt idx="14">
                  <c:v>95.6023</c:v>
                </c:pt>
                <c:pt idx="15">
                  <c:v>95.6023</c:v>
                </c:pt>
                <c:pt idx="16">
                  <c:v>95.587</c:v>
                </c:pt>
                <c:pt idx="17">
                  <c:v>95.587</c:v>
                </c:pt>
                <c:pt idx="18">
                  <c:v>95.5731</c:v>
                </c:pt>
                <c:pt idx="19">
                  <c:v>95.5731</c:v>
                </c:pt>
                <c:pt idx="20">
                  <c:v>95.5731</c:v>
                </c:pt>
                <c:pt idx="21">
                  <c:v>95.5731</c:v>
                </c:pt>
                <c:pt idx="22">
                  <c:v>95.5731</c:v>
                </c:pt>
                <c:pt idx="23">
                  <c:v>95.5731</c:v>
                </c:pt>
                <c:pt idx="24">
                  <c:v>95.5731</c:v>
                </c:pt>
                <c:pt idx="25">
                  <c:v>95.5731</c:v>
                </c:pt>
                <c:pt idx="26">
                  <c:v>95.5731</c:v>
                </c:pt>
                <c:pt idx="27">
                  <c:v>95.50839999999999</c:v>
                </c:pt>
                <c:pt idx="28">
                  <c:v>95.4525</c:v>
                </c:pt>
                <c:pt idx="29">
                  <c:v>95.4525</c:v>
                </c:pt>
                <c:pt idx="30">
                  <c:v>95.4525</c:v>
                </c:pt>
                <c:pt idx="31">
                  <c:v>95.4525</c:v>
                </c:pt>
                <c:pt idx="32">
                  <c:v>95.4525</c:v>
                </c:pt>
                <c:pt idx="33">
                  <c:v>95.229</c:v>
                </c:pt>
                <c:pt idx="34">
                  <c:v>95.229</c:v>
                </c:pt>
                <c:pt idx="35">
                  <c:v>95.229</c:v>
                </c:pt>
                <c:pt idx="36">
                  <c:v>95.229</c:v>
                </c:pt>
                <c:pt idx="37">
                  <c:v>95.229</c:v>
                </c:pt>
                <c:pt idx="38">
                  <c:v>95.0477</c:v>
                </c:pt>
                <c:pt idx="39">
                  <c:v>95.0477</c:v>
                </c:pt>
                <c:pt idx="40">
                  <c:v>95.0477</c:v>
                </c:pt>
                <c:pt idx="41">
                  <c:v>95.02500000000001</c:v>
                </c:pt>
                <c:pt idx="42">
                  <c:v>94.982</c:v>
                </c:pt>
                <c:pt idx="43">
                  <c:v>94.448</c:v>
                </c:pt>
                <c:pt idx="44">
                  <c:v>94.3254</c:v>
                </c:pt>
                <c:pt idx="45">
                  <c:v>94.3254</c:v>
                </c:pt>
                <c:pt idx="46">
                  <c:v>94.3254</c:v>
                </c:pt>
                <c:pt idx="47">
                  <c:v>94.3254</c:v>
                </c:pt>
                <c:pt idx="48">
                  <c:v>93.4789</c:v>
                </c:pt>
                <c:pt idx="49">
                  <c:v>93.4789</c:v>
                </c:pt>
                <c:pt idx="50">
                  <c:v>93.4789</c:v>
                </c:pt>
                <c:pt idx="51">
                  <c:v>93.4789</c:v>
                </c:pt>
                <c:pt idx="52">
                  <c:v>93.4789</c:v>
                </c:pt>
                <c:pt idx="53">
                  <c:v>93.4789</c:v>
                </c:pt>
                <c:pt idx="54">
                  <c:v>93.063</c:v>
                </c:pt>
                <c:pt idx="55">
                  <c:v>92.711</c:v>
                </c:pt>
                <c:pt idx="56">
                  <c:v>92.023</c:v>
                </c:pt>
                <c:pt idx="57">
                  <c:v>91.9437</c:v>
                </c:pt>
                <c:pt idx="58">
                  <c:v>91.9437</c:v>
                </c:pt>
                <c:pt idx="59">
                  <c:v>89.764</c:v>
                </c:pt>
                <c:pt idx="60">
                  <c:v>80.179</c:v>
                </c:pt>
                <c:pt idx="61">
                  <c:v>70.8914</c:v>
                </c:pt>
              </c:numCache>
            </c:numRef>
          </c:xVal>
          <c:yVal>
            <c:numRef>
              <c:f>'CIP CHART DATA'!$E$2:$E$63</c:f>
              <c:numCache>
                <c:formatCode>0.000</c:formatCode>
                <c:ptCount val="62"/>
                <c:pt idx="0">
                  <c:v>0.27716545</c:v>
                </c:pt>
                <c:pt idx="1">
                  <c:v>0.2915512</c:v>
                </c:pt>
                <c:pt idx="2">
                  <c:v>0.65503115</c:v>
                </c:pt>
                <c:pt idx="3">
                  <c:v>0.03650204</c:v>
                </c:pt>
                <c:pt idx="4">
                  <c:v>0.0229764</c:v>
                </c:pt>
                <c:pt idx="5">
                  <c:v>0.038294</c:v>
                </c:pt>
                <c:pt idx="6">
                  <c:v>0.03925135</c:v>
                </c:pt>
                <c:pt idx="7">
                  <c:v>0.07180125</c:v>
                </c:pt>
                <c:pt idx="8">
                  <c:v>0.00761768</c:v>
                </c:pt>
                <c:pt idx="9">
                  <c:v>0.01618757</c:v>
                </c:pt>
                <c:pt idx="10">
                  <c:v>0.01999641</c:v>
                </c:pt>
                <c:pt idx="11">
                  <c:v>0.00664951</c:v>
                </c:pt>
                <c:pt idx="12">
                  <c:v>0.01614881</c:v>
                </c:pt>
                <c:pt idx="13">
                  <c:v>0.1234909</c:v>
                </c:pt>
                <c:pt idx="14">
                  <c:v>0.03683394</c:v>
                </c:pt>
                <c:pt idx="15">
                  <c:v>0.03683394</c:v>
                </c:pt>
                <c:pt idx="16">
                  <c:v>0.1385881</c:v>
                </c:pt>
                <c:pt idx="17">
                  <c:v>2.00904956</c:v>
                </c:pt>
                <c:pt idx="18">
                  <c:v>0.02664844</c:v>
                </c:pt>
                <c:pt idx="19">
                  <c:v>0.03235882</c:v>
                </c:pt>
                <c:pt idx="20">
                  <c:v>0.03331055</c:v>
                </c:pt>
                <c:pt idx="21">
                  <c:v>0.03711747</c:v>
                </c:pt>
                <c:pt idx="22">
                  <c:v>0.03997266</c:v>
                </c:pt>
                <c:pt idx="23">
                  <c:v>0.04282785</c:v>
                </c:pt>
                <c:pt idx="24">
                  <c:v>0.04568304</c:v>
                </c:pt>
                <c:pt idx="25">
                  <c:v>0.05234515</c:v>
                </c:pt>
                <c:pt idx="26">
                  <c:v>0.06471764</c:v>
                </c:pt>
                <c:pt idx="27">
                  <c:v>0.0142149</c:v>
                </c:pt>
                <c:pt idx="28">
                  <c:v>0.0152592</c:v>
                </c:pt>
                <c:pt idx="29">
                  <c:v>0.0238425</c:v>
                </c:pt>
                <c:pt idx="30">
                  <c:v>0.0247962</c:v>
                </c:pt>
                <c:pt idx="31">
                  <c:v>0.0276573</c:v>
                </c:pt>
                <c:pt idx="32">
                  <c:v>0.152592</c:v>
                </c:pt>
                <c:pt idx="33">
                  <c:v>0.03673293</c:v>
                </c:pt>
                <c:pt idx="34">
                  <c:v>0.04520976</c:v>
                </c:pt>
                <c:pt idx="35">
                  <c:v>0.05462846</c:v>
                </c:pt>
                <c:pt idx="36">
                  <c:v>0.05745407</c:v>
                </c:pt>
                <c:pt idx="37">
                  <c:v>0.14033863</c:v>
                </c:pt>
                <c:pt idx="38">
                  <c:v>0.06277194</c:v>
                </c:pt>
                <c:pt idx="39">
                  <c:v>0.20733762</c:v>
                </c:pt>
                <c:pt idx="40">
                  <c:v>0.33193041</c:v>
                </c:pt>
                <c:pt idx="41">
                  <c:v>0.3304086</c:v>
                </c:pt>
                <c:pt idx="42">
                  <c:v>0.31141304</c:v>
                </c:pt>
                <c:pt idx="43">
                  <c:v>0.28481318</c:v>
                </c:pt>
                <c:pt idx="44">
                  <c:v>0.24789072</c:v>
                </c:pt>
                <c:pt idx="45">
                  <c:v>0.49950912</c:v>
                </c:pt>
                <c:pt idx="46">
                  <c:v>0.79399584</c:v>
                </c:pt>
                <c:pt idx="47">
                  <c:v>1.3326456</c:v>
                </c:pt>
                <c:pt idx="48">
                  <c:v>0.02781475</c:v>
                </c:pt>
                <c:pt idx="49">
                  <c:v>0.04217075</c:v>
                </c:pt>
                <c:pt idx="50">
                  <c:v>0.057424</c:v>
                </c:pt>
                <c:pt idx="51">
                  <c:v>0.06549925</c:v>
                </c:pt>
                <c:pt idx="52">
                  <c:v>0.0951085</c:v>
                </c:pt>
                <c:pt idx="53">
                  <c:v>0.20547025</c:v>
                </c:pt>
                <c:pt idx="54">
                  <c:v>0.30779936</c:v>
                </c:pt>
                <c:pt idx="55">
                  <c:v>0.37972</c:v>
                </c:pt>
                <c:pt idx="56">
                  <c:v>0.59334528</c:v>
                </c:pt>
                <c:pt idx="57">
                  <c:v>0.02609704</c:v>
                </c:pt>
                <c:pt idx="58">
                  <c:v>0.7029364</c:v>
                </c:pt>
                <c:pt idx="59">
                  <c:v>0.00655224</c:v>
                </c:pt>
                <c:pt idx="60">
                  <c:v>0.20689509</c:v>
                </c:pt>
                <c:pt idx="61">
                  <c:v>0.00206344</c:v>
                </c:pt>
              </c:numCache>
            </c:numRef>
          </c:yVal>
          <c:smooth val="0"/>
        </c:ser>
        <c:dLbls>
          <c:showLegendKey val="0"/>
          <c:showVal val="0"/>
          <c:showCatName val="0"/>
          <c:showSerName val="0"/>
          <c:showPercent val="0"/>
          <c:showBubbleSize val="0"/>
        </c:dLbls>
        <c:axId val="428182272"/>
        <c:axId val="428575856"/>
      </c:scatterChart>
      <c:valAx>
        <c:axId val="428182272"/>
        <c:scaling>
          <c:orientation val="minMax"/>
          <c:max val="100.0"/>
          <c:min val="70.0"/>
        </c:scaling>
        <c:delete val="0"/>
        <c:axPos val="b"/>
        <c:title>
          <c:tx>
            <c:rich>
              <a:bodyPr/>
              <a:lstStyle/>
              <a:p>
                <a:pPr>
                  <a:defRPr/>
                </a:pPr>
                <a:r>
                  <a:rPr lang="en-US"/>
                  <a:t>CH</a:t>
                </a:r>
                <a:r>
                  <a:rPr lang="en-US" baseline="-25000"/>
                  <a:t>4</a:t>
                </a:r>
                <a:r>
                  <a:rPr lang="en-US"/>
                  <a:t> Content (Mol %)</a:t>
                </a:r>
              </a:p>
            </c:rich>
          </c:tx>
          <c:overlay val="0"/>
        </c:title>
        <c:numFmt formatCode="0" sourceLinked="0"/>
        <c:majorTickMark val="out"/>
        <c:minorTickMark val="none"/>
        <c:tickLblPos val="nextTo"/>
        <c:spPr>
          <a:ln>
            <a:solidFill>
              <a:schemeClr val="tx1"/>
            </a:solidFill>
          </a:ln>
        </c:spPr>
        <c:crossAx val="428575856"/>
        <c:crosses val="autoZero"/>
        <c:crossBetween val="midCat"/>
      </c:valAx>
      <c:valAx>
        <c:axId val="428575856"/>
        <c:scaling>
          <c:orientation val="minMax"/>
          <c:max val="3.0"/>
        </c:scaling>
        <c:delete val="0"/>
        <c:axPos val="l"/>
        <c:majorGridlines>
          <c:spPr>
            <a:ln>
              <a:noFill/>
            </a:ln>
          </c:spPr>
        </c:majorGridlines>
        <c:title>
          <c:tx>
            <c:rich>
              <a:bodyPr rot="-5400000" vert="horz"/>
              <a:lstStyle/>
              <a:p>
                <a:pPr>
                  <a:defRPr/>
                </a:pPr>
                <a:r>
                  <a:rPr lang="en-US"/>
                  <a:t>Reported Emissions (scfm CH</a:t>
                </a:r>
                <a:r>
                  <a:rPr lang="en-US" baseline="-25000"/>
                  <a:t>4</a:t>
                </a:r>
                <a:r>
                  <a:rPr lang="en-US"/>
                  <a:t>)</a:t>
                </a:r>
              </a:p>
            </c:rich>
          </c:tx>
          <c:layout>
            <c:manualLayout>
              <c:xMode val="edge"/>
              <c:yMode val="edge"/>
              <c:x val="0.0122405206515668"/>
              <c:y val="0.380489805997316"/>
            </c:manualLayout>
          </c:layout>
          <c:overlay val="0"/>
        </c:title>
        <c:numFmt formatCode="0" sourceLinked="0"/>
        <c:majorTickMark val="out"/>
        <c:minorTickMark val="none"/>
        <c:tickLblPos val="nextTo"/>
        <c:spPr>
          <a:ln>
            <a:solidFill>
              <a:schemeClr val="tx1"/>
            </a:solidFill>
          </a:ln>
        </c:spPr>
        <c:crossAx val="428182272"/>
        <c:crosses val="autoZero"/>
        <c:crossBetween val="midCat"/>
        <c:majorUnit val="1.0"/>
      </c:valAx>
      <c:spPr>
        <a:ln w="6350">
          <a:solidFill>
            <a:schemeClr val="tx1"/>
          </a:solidFill>
        </a:ln>
      </c:spPr>
    </c:plotArea>
    <c:legend>
      <c:legendPos val="l"/>
      <c:layout>
        <c:manualLayout>
          <c:xMode val="edge"/>
          <c:yMode val="edge"/>
          <c:x val="0.158765159867696"/>
          <c:y val="0.28610102796331"/>
          <c:w val="0.109202788460704"/>
          <c:h val="0.165936617558617"/>
        </c:manualLayout>
      </c:layout>
      <c:overlay val="0"/>
    </c:legend>
    <c:plotVisOnly val="1"/>
    <c:dispBlanksAs val="gap"/>
    <c:showDLblsOverMax val="0"/>
  </c:chart>
  <c:spPr>
    <a:ln>
      <a:noFill/>
    </a:ln>
  </c:spPr>
  <c:txPr>
    <a:bodyPr/>
    <a:lstStyle/>
    <a:p>
      <a:pPr>
        <a:defRPr sz="1200"/>
      </a:pPr>
      <a:endParaRPr lang="en-US"/>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%CH4 vs. wellhead pressure</a:t>
            </a:r>
          </a:p>
        </c:rich>
      </c:tx>
      <c:overlay val="0"/>
    </c:title>
    <c:autoTitleDeleted val="0"/>
    <c:plotArea>
      <c:layout/>
      <c:scatterChart>
        <c:scatterStyle val="lineMarker"/>
        <c:varyColors val="0"/>
        <c:ser>
          <c:idx val="0"/>
          <c:order val="0"/>
          <c:tx>
            <c:strRef>
              <c:f>'Leak Pressure'!$D$1</c:f>
              <c:strCache>
                <c:ptCount val="1"/>
                <c:pt idx="0">
                  <c:v>Wellhead pressure (psig)</c:v>
                </c:pt>
              </c:strCache>
            </c:strRef>
          </c:tx>
          <c:spPr>
            <a:ln w="28575">
              <a:noFill/>
            </a:ln>
          </c:spPr>
          <c:xVal>
            <c:numRef>
              <c:f>'Leak Pressure'!$C$2:$C$279</c:f>
              <c:numCache>
                <c:formatCode>0.00</c:formatCode>
                <c:ptCount val="278"/>
                <c:pt idx="0">
                  <c:v>95.13800000000001</c:v>
                </c:pt>
                <c:pt idx="1">
                  <c:v>95.13800000000001</c:v>
                </c:pt>
                <c:pt idx="2">
                  <c:v>70.442</c:v>
                </c:pt>
                <c:pt idx="3">
                  <c:v>88.969</c:v>
                </c:pt>
                <c:pt idx="4">
                  <c:v>97.402</c:v>
                </c:pt>
                <c:pt idx="5">
                  <c:v>78.0744</c:v>
                </c:pt>
                <c:pt idx="6">
                  <c:v>78.0744</c:v>
                </c:pt>
                <c:pt idx="7">
                  <c:v>95.229</c:v>
                </c:pt>
                <c:pt idx="8">
                  <c:v>77.18989999999999</c:v>
                </c:pt>
                <c:pt idx="9">
                  <c:v>98.08880000000001</c:v>
                </c:pt>
                <c:pt idx="10">
                  <c:v>97.5808</c:v>
                </c:pt>
                <c:pt idx="11">
                  <c:v>76.8945</c:v>
                </c:pt>
                <c:pt idx="12">
                  <c:v>95.3082</c:v>
                </c:pt>
                <c:pt idx="13">
                  <c:v>76.427</c:v>
                </c:pt>
                <c:pt idx="14">
                  <c:v>74.933</c:v>
                </c:pt>
                <c:pt idx="15">
                  <c:v>74.933</c:v>
                </c:pt>
                <c:pt idx="16">
                  <c:v>74.5435</c:v>
                </c:pt>
                <c:pt idx="17">
                  <c:v>74.5435</c:v>
                </c:pt>
                <c:pt idx="18">
                  <c:v>74.5435</c:v>
                </c:pt>
                <c:pt idx="19">
                  <c:v>97.5808</c:v>
                </c:pt>
                <c:pt idx="20">
                  <c:v>71.18300000000001</c:v>
                </c:pt>
                <c:pt idx="21">
                  <c:v>76.1888</c:v>
                </c:pt>
                <c:pt idx="22">
                  <c:v>97.5606</c:v>
                </c:pt>
                <c:pt idx="23">
                  <c:v>97.5606</c:v>
                </c:pt>
                <c:pt idx="24">
                  <c:v>97.5606</c:v>
                </c:pt>
                <c:pt idx="25">
                  <c:v>97.5606</c:v>
                </c:pt>
                <c:pt idx="26">
                  <c:v>97.412</c:v>
                </c:pt>
                <c:pt idx="27">
                  <c:v>97.412</c:v>
                </c:pt>
                <c:pt idx="28">
                  <c:v>97.412</c:v>
                </c:pt>
                <c:pt idx="29">
                  <c:v>97.748</c:v>
                </c:pt>
                <c:pt idx="30">
                  <c:v>97.5606</c:v>
                </c:pt>
                <c:pt idx="31">
                  <c:v>97.5606</c:v>
                </c:pt>
                <c:pt idx="32">
                  <c:v>97.5606</c:v>
                </c:pt>
                <c:pt idx="33">
                  <c:v>97.5606</c:v>
                </c:pt>
                <c:pt idx="34">
                  <c:v>97.5606</c:v>
                </c:pt>
                <c:pt idx="35">
                  <c:v>96.8347</c:v>
                </c:pt>
                <c:pt idx="36">
                  <c:v>97.57</c:v>
                </c:pt>
                <c:pt idx="37">
                  <c:v>74.929</c:v>
                </c:pt>
                <c:pt idx="38">
                  <c:v>76.1888</c:v>
                </c:pt>
                <c:pt idx="39">
                  <c:v>93.4789</c:v>
                </c:pt>
                <c:pt idx="40">
                  <c:v>94.69</c:v>
                </c:pt>
                <c:pt idx="41">
                  <c:v>74.933</c:v>
                </c:pt>
                <c:pt idx="42">
                  <c:v>97.4</c:v>
                </c:pt>
                <c:pt idx="43">
                  <c:v>74.929</c:v>
                </c:pt>
                <c:pt idx="44">
                  <c:v>75.051</c:v>
                </c:pt>
                <c:pt idx="45">
                  <c:v>74.5435</c:v>
                </c:pt>
                <c:pt idx="46">
                  <c:v>76.1888</c:v>
                </c:pt>
                <c:pt idx="47">
                  <c:v>74.5435</c:v>
                </c:pt>
                <c:pt idx="48">
                  <c:v>74.5435</c:v>
                </c:pt>
                <c:pt idx="49">
                  <c:v>74.929</c:v>
                </c:pt>
                <c:pt idx="50">
                  <c:v>76.1888</c:v>
                </c:pt>
                <c:pt idx="51">
                  <c:v>97.5606</c:v>
                </c:pt>
                <c:pt idx="52">
                  <c:v>97.5808</c:v>
                </c:pt>
                <c:pt idx="53">
                  <c:v>71.18300000000001</c:v>
                </c:pt>
                <c:pt idx="54">
                  <c:v>74.5435</c:v>
                </c:pt>
                <c:pt idx="55">
                  <c:v>74.5435</c:v>
                </c:pt>
                <c:pt idx="56">
                  <c:v>80.179</c:v>
                </c:pt>
                <c:pt idx="57">
                  <c:v>97.402</c:v>
                </c:pt>
                <c:pt idx="58">
                  <c:v>97.412</c:v>
                </c:pt>
                <c:pt idx="59">
                  <c:v>97.5606</c:v>
                </c:pt>
                <c:pt idx="60">
                  <c:v>97.5606</c:v>
                </c:pt>
                <c:pt idx="61">
                  <c:v>97.5606</c:v>
                </c:pt>
                <c:pt idx="62">
                  <c:v>97.5606</c:v>
                </c:pt>
                <c:pt idx="63">
                  <c:v>97.5606</c:v>
                </c:pt>
                <c:pt idx="64">
                  <c:v>97.5606</c:v>
                </c:pt>
                <c:pt idx="65">
                  <c:v>74.5435</c:v>
                </c:pt>
                <c:pt idx="66">
                  <c:v>94.827</c:v>
                </c:pt>
                <c:pt idx="67">
                  <c:v>74.933</c:v>
                </c:pt>
                <c:pt idx="68">
                  <c:v>89.764</c:v>
                </c:pt>
                <c:pt idx="69">
                  <c:v>74.5435</c:v>
                </c:pt>
                <c:pt idx="70">
                  <c:v>74.5435</c:v>
                </c:pt>
                <c:pt idx="71">
                  <c:v>74.5435</c:v>
                </c:pt>
                <c:pt idx="72">
                  <c:v>97.402</c:v>
                </c:pt>
                <c:pt idx="73">
                  <c:v>97.412</c:v>
                </c:pt>
                <c:pt idx="74">
                  <c:v>95.2662</c:v>
                </c:pt>
                <c:pt idx="75">
                  <c:v>95.338</c:v>
                </c:pt>
                <c:pt idx="76">
                  <c:v>74.5435</c:v>
                </c:pt>
                <c:pt idx="77">
                  <c:v>74.5435</c:v>
                </c:pt>
                <c:pt idx="78">
                  <c:v>76.1888</c:v>
                </c:pt>
                <c:pt idx="79">
                  <c:v>93.4789</c:v>
                </c:pt>
                <c:pt idx="80">
                  <c:v>97.014</c:v>
                </c:pt>
                <c:pt idx="81">
                  <c:v>97.5606</c:v>
                </c:pt>
                <c:pt idx="82">
                  <c:v>97.5606</c:v>
                </c:pt>
                <c:pt idx="83">
                  <c:v>74.5435</c:v>
                </c:pt>
                <c:pt idx="84">
                  <c:v>79.322</c:v>
                </c:pt>
                <c:pt idx="85">
                  <c:v>96.8347</c:v>
                </c:pt>
                <c:pt idx="86">
                  <c:v>80.247</c:v>
                </c:pt>
                <c:pt idx="87">
                  <c:v>95.0477</c:v>
                </c:pt>
                <c:pt idx="88">
                  <c:v>95.95</c:v>
                </c:pt>
                <c:pt idx="89">
                  <c:v>74.5435</c:v>
                </c:pt>
                <c:pt idx="90">
                  <c:v>76.1888</c:v>
                </c:pt>
                <c:pt idx="91">
                  <c:v>71.81270000000001</c:v>
                </c:pt>
                <c:pt idx="92">
                  <c:v>97.5606</c:v>
                </c:pt>
                <c:pt idx="93">
                  <c:v>97.5606</c:v>
                </c:pt>
                <c:pt idx="94">
                  <c:v>97.5606</c:v>
                </c:pt>
                <c:pt idx="95">
                  <c:v>79.322</c:v>
                </c:pt>
                <c:pt idx="96">
                  <c:v>70.442</c:v>
                </c:pt>
                <c:pt idx="97">
                  <c:v>95.618</c:v>
                </c:pt>
                <c:pt idx="98">
                  <c:v>80.179</c:v>
                </c:pt>
                <c:pt idx="99">
                  <c:v>95.3147</c:v>
                </c:pt>
                <c:pt idx="100">
                  <c:v>96.98</c:v>
                </c:pt>
                <c:pt idx="101">
                  <c:v>95.13800000000001</c:v>
                </c:pt>
                <c:pt idx="102">
                  <c:v>76.427</c:v>
                </c:pt>
                <c:pt idx="103">
                  <c:v>74.5435</c:v>
                </c:pt>
                <c:pt idx="104">
                  <c:v>95.95</c:v>
                </c:pt>
                <c:pt idx="105">
                  <c:v>94.595</c:v>
                </c:pt>
                <c:pt idx="106">
                  <c:v>97.5606</c:v>
                </c:pt>
                <c:pt idx="107">
                  <c:v>95.13800000000001</c:v>
                </c:pt>
                <c:pt idx="108">
                  <c:v>74.5435</c:v>
                </c:pt>
                <c:pt idx="109">
                  <c:v>74.5435</c:v>
                </c:pt>
                <c:pt idx="110">
                  <c:v>80.179</c:v>
                </c:pt>
                <c:pt idx="111">
                  <c:v>97.36539999999999</c:v>
                </c:pt>
                <c:pt idx="112">
                  <c:v>74.5435</c:v>
                </c:pt>
                <c:pt idx="113">
                  <c:v>97.412</c:v>
                </c:pt>
                <c:pt idx="114">
                  <c:v>97.5606</c:v>
                </c:pt>
                <c:pt idx="115">
                  <c:v>95.551</c:v>
                </c:pt>
                <c:pt idx="116">
                  <c:v>78.0744</c:v>
                </c:pt>
                <c:pt idx="117">
                  <c:v>95.618</c:v>
                </c:pt>
                <c:pt idx="118">
                  <c:v>97.5808</c:v>
                </c:pt>
                <c:pt idx="119">
                  <c:v>72.434</c:v>
                </c:pt>
                <c:pt idx="120">
                  <c:v>70.8914</c:v>
                </c:pt>
                <c:pt idx="121">
                  <c:v>95.13800000000001</c:v>
                </c:pt>
                <c:pt idx="122">
                  <c:v>74.5435</c:v>
                </c:pt>
                <c:pt idx="123">
                  <c:v>78.706</c:v>
                </c:pt>
                <c:pt idx="124">
                  <c:v>70.898</c:v>
                </c:pt>
                <c:pt idx="125">
                  <c:v>95.13800000000001</c:v>
                </c:pt>
                <c:pt idx="126">
                  <c:v>94.827</c:v>
                </c:pt>
                <c:pt idx="127">
                  <c:v>74.5435</c:v>
                </c:pt>
                <c:pt idx="128">
                  <c:v>95.5731</c:v>
                </c:pt>
                <c:pt idx="129">
                  <c:v>95.95</c:v>
                </c:pt>
                <c:pt idx="130">
                  <c:v>70.442</c:v>
                </c:pt>
                <c:pt idx="131">
                  <c:v>95.221</c:v>
                </c:pt>
                <c:pt idx="132">
                  <c:v>74.5435</c:v>
                </c:pt>
                <c:pt idx="133">
                  <c:v>97.412</c:v>
                </c:pt>
                <c:pt idx="134">
                  <c:v>97.014</c:v>
                </c:pt>
                <c:pt idx="135">
                  <c:v>97.412</c:v>
                </c:pt>
                <c:pt idx="136">
                  <c:v>74.5435</c:v>
                </c:pt>
                <c:pt idx="137">
                  <c:v>95.5731</c:v>
                </c:pt>
                <c:pt idx="138">
                  <c:v>80.179</c:v>
                </c:pt>
                <c:pt idx="139">
                  <c:v>97.014</c:v>
                </c:pt>
                <c:pt idx="140">
                  <c:v>97.412</c:v>
                </c:pt>
                <c:pt idx="141">
                  <c:v>81.889</c:v>
                </c:pt>
                <c:pt idx="142">
                  <c:v>70.8914</c:v>
                </c:pt>
                <c:pt idx="143">
                  <c:v>74.5435</c:v>
                </c:pt>
                <c:pt idx="144">
                  <c:v>97.5808</c:v>
                </c:pt>
                <c:pt idx="145">
                  <c:v>97.5808</c:v>
                </c:pt>
                <c:pt idx="146">
                  <c:v>95.618</c:v>
                </c:pt>
                <c:pt idx="147">
                  <c:v>97.57</c:v>
                </c:pt>
                <c:pt idx="148">
                  <c:v>97.5606</c:v>
                </c:pt>
                <c:pt idx="149">
                  <c:v>98.08880000000001</c:v>
                </c:pt>
                <c:pt idx="150">
                  <c:v>97.5606</c:v>
                </c:pt>
                <c:pt idx="151">
                  <c:v>95.5731</c:v>
                </c:pt>
                <c:pt idx="152">
                  <c:v>98.18049999999999</c:v>
                </c:pt>
                <c:pt idx="153">
                  <c:v>71.18300000000001</c:v>
                </c:pt>
                <c:pt idx="154">
                  <c:v>74.5435</c:v>
                </c:pt>
                <c:pt idx="155">
                  <c:v>97.5808</c:v>
                </c:pt>
                <c:pt idx="156">
                  <c:v>79.322</c:v>
                </c:pt>
                <c:pt idx="157">
                  <c:v>93.4789</c:v>
                </c:pt>
                <c:pt idx="158">
                  <c:v>95.5731</c:v>
                </c:pt>
                <c:pt idx="159">
                  <c:v>95.221</c:v>
                </c:pt>
                <c:pt idx="160">
                  <c:v>95.473</c:v>
                </c:pt>
                <c:pt idx="161">
                  <c:v>82.73</c:v>
                </c:pt>
                <c:pt idx="162">
                  <c:v>74.5435</c:v>
                </c:pt>
                <c:pt idx="163">
                  <c:v>74.5435</c:v>
                </c:pt>
                <c:pt idx="164">
                  <c:v>74.5435</c:v>
                </c:pt>
                <c:pt idx="165">
                  <c:v>94.3254</c:v>
                </c:pt>
                <c:pt idx="166">
                  <c:v>97.014</c:v>
                </c:pt>
                <c:pt idx="167">
                  <c:v>96.6318</c:v>
                </c:pt>
                <c:pt idx="168">
                  <c:v>97.014</c:v>
                </c:pt>
                <c:pt idx="169">
                  <c:v>79.322</c:v>
                </c:pt>
                <c:pt idx="170">
                  <c:v>97.014</c:v>
                </c:pt>
                <c:pt idx="171">
                  <c:v>97.5808</c:v>
                </c:pt>
                <c:pt idx="172">
                  <c:v>94.827</c:v>
                </c:pt>
                <c:pt idx="173">
                  <c:v>74.5435</c:v>
                </c:pt>
                <c:pt idx="174">
                  <c:v>95.473</c:v>
                </c:pt>
                <c:pt idx="175">
                  <c:v>93.4789</c:v>
                </c:pt>
                <c:pt idx="176">
                  <c:v>97.014</c:v>
                </c:pt>
                <c:pt idx="177">
                  <c:v>97.57</c:v>
                </c:pt>
                <c:pt idx="178">
                  <c:v>95.02500000000001</c:v>
                </c:pt>
                <c:pt idx="179">
                  <c:v>97.5808</c:v>
                </c:pt>
                <c:pt idx="180">
                  <c:v>92.711</c:v>
                </c:pt>
                <c:pt idx="181">
                  <c:v>97.5808</c:v>
                </c:pt>
                <c:pt idx="182">
                  <c:v>95.95</c:v>
                </c:pt>
                <c:pt idx="183">
                  <c:v>95.95</c:v>
                </c:pt>
                <c:pt idx="184">
                  <c:v>93.4789</c:v>
                </c:pt>
                <c:pt idx="185">
                  <c:v>95.338</c:v>
                </c:pt>
                <c:pt idx="186">
                  <c:v>80.179</c:v>
                </c:pt>
                <c:pt idx="187">
                  <c:v>95.6419</c:v>
                </c:pt>
                <c:pt idx="188">
                  <c:v>97.5808</c:v>
                </c:pt>
                <c:pt idx="189">
                  <c:v>74.5435</c:v>
                </c:pt>
                <c:pt idx="190">
                  <c:v>97.014</c:v>
                </c:pt>
                <c:pt idx="191">
                  <c:v>97.014</c:v>
                </c:pt>
                <c:pt idx="192">
                  <c:v>93.4789</c:v>
                </c:pt>
                <c:pt idx="193">
                  <c:v>96.5204</c:v>
                </c:pt>
                <c:pt idx="194">
                  <c:v>95.0477</c:v>
                </c:pt>
                <c:pt idx="195">
                  <c:v>74.5435</c:v>
                </c:pt>
                <c:pt idx="196">
                  <c:v>97.368</c:v>
                </c:pt>
                <c:pt idx="197">
                  <c:v>79.322</c:v>
                </c:pt>
                <c:pt idx="198">
                  <c:v>97.5606</c:v>
                </c:pt>
                <c:pt idx="199">
                  <c:v>95.5731</c:v>
                </c:pt>
                <c:pt idx="200">
                  <c:v>80.247</c:v>
                </c:pt>
                <c:pt idx="201">
                  <c:v>78.706</c:v>
                </c:pt>
                <c:pt idx="202">
                  <c:v>97.014</c:v>
                </c:pt>
                <c:pt idx="203">
                  <c:v>95.13800000000001</c:v>
                </c:pt>
                <c:pt idx="204">
                  <c:v>97.221</c:v>
                </c:pt>
                <c:pt idx="205">
                  <c:v>93.4789</c:v>
                </c:pt>
                <c:pt idx="206">
                  <c:v>74.2336</c:v>
                </c:pt>
                <c:pt idx="207">
                  <c:v>76.427</c:v>
                </c:pt>
                <c:pt idx="208">
                  <c:v>97.5808</c:v>
                </c:pt>
                <c:pt idx="209">
                  <c:v>97.014</c:v>
                </c:pt>
                <c:pt idx="210">
                  <c:v>77.18989999999999</c:v>
                </c:pt>
                <c:pt idx="211">
                  <c:v>70.442</c:v>
                </c:pt>
                <c:pt idx="212">
                  <c:v>95.8211</c:v>
                </c:pt>
                <c:pt idx="213">
                  <c:v>74.5435</c:v>
                </c:pt>
                <c:pt idx="214">
                  <c:v>96.084</c:v>
                </c:pt>
                <c:pt idx="215">
                  <c:v>98.18049999999999</c:v>
                </c:pt>
                <c:pt idx="216">
                  <c:v>80.247</c:v>
                </c:pt>
                <c:pt idx="217">
                  <c:v>80.247</c:v>
                </c:pt>
                <c:pt idx="218">
                  <c:v>94.3254</c:v>
                </c:pt>
                <c:pt idx="219">
                  <c:v>71.43</c:v>
                </c:pt>
                <c:pt idx="220">
                  <c:v>95.6419</c:v>
                </c:pt>
                <c:pt idx="221">
                  <c:v>70.442</c:v>
                </c:pt>
                <c:pt idx="222">
                  <c:v>93.4789</c:v>
                </c:pt>
                <c:pt idx="223">
                  <c:v>77.18989999999999</c:v>
                </c:pt>
                <c:pt idx="224">
                  <c:v>71.18300000000001</c:v>
                </c:pt>
                <c:pt idx="225">
                  <c:v>77.18989999999999</c:v>
                </c:pt>
                <c:pt idx="226">
                  <c:v>95.0477</c:v>
                </c:pt>
                <c:pt idx="227">
                  <c:v>71.18300000000001</c:v>
                </c:pt>
                <c:pt idx="228">
                  <c:v>74.5435</c:v>
                </c:pt>
                <c:pt idx="229">
                  <c:v>94.3254</c:v>
                </c:pt>
                <c:pt idx="230">
                  <c:v>97.402</c:v>
                </c:pt>
                <c:pt idx="231">
                  <c:v>97.5606</c:v>
                </c:pt>
                <c:pt idx="232">
                  <c:v>98.08880000000001</c:v>
                </c:pt>
                <c:pt idx="233">
                  <c:v>80.179</c:v>
                </c:pt>
                <c:pt idx="234">
                  <c:v>74.2336</c:v>
                </c:pt>
                <c:pt idx="235">
                  <c:v>72.434</c:v>
                </c:pt>
                <c:pt idx="236">
                  <c:v>80.247</c:v>
                </c:pt>
                <c:pt idx="237">
                  <c:v>74.2336</c:v>
                </c:pt>
                <c:pt idx="238">
                  <c:v>96.82899999999999</c:v>
                </c:pt>
                <c:pt idx="239">
                  <c:v>95.0477</c:v>
                </c:pt>
                <c:pt idx="240">
                  <c:v>97.014</c:v>
                </c:pt>
                <c:pt idx="241">
                  <c:v>95.2662</c:v>
                </c:pt>
                <c:pt idx="242">
                  <c:v>74.5435</c:v>
                </c:pt>
                <c:pt idx="243">
                  <c:v>95.13800000000001</c:v>
                </c:pt>
                <c:pt idx="244">
                  <c:v>97.412</c:v>
                </c:pt>
                <c:pt idx="245">
                  <c:v>72.434</c:v>
                </c:pt>
                <c:pt idx="246">
                  <c:v>96.5204</c:v>
                </c:pt>
                <c:pt idx="247">
                  <c:v>74.883</c:v>
                </c:pt>
                <c:pt idx="248">
                  <c:v>97.014</c:v>
                </c:pt>
                <c:pt idx="249">
                  <c:v>72.869</c:v>
                </c:pt>
                <c:pt idx="250">
                  <c:v>78.706</c:v>
                </c:pt>
                <c:pt idx="251">
                  <c:v>79.322</c:v>
                </c:pt>
                <c:pt idx="252">
                  <c:v>97.2655</c:v>
                </c:pt>
                <c:pt idx="253">
                  <c:v>98.0407</c:v>
                </c:pt>
                <c:pt idx="254">
                  <c:v>95.13800000000001</c:v>
                </c:pt>
                <c:pt idx="255">
                  <c:v>95.338</c:v>
                </c:pt>
                <c:pt idx="256">
                  <c:v>95.95</c:v>
                </c:pt>
                <c:pt idx="257">
                  <c:v>70.8914</c:v>
                </c:pt>
                <c:pt idx="258">
                  <c:v>95.13800000000001</c:v>
                </c:pt>
                <c:pt idx="259">
                  <c:v>76.1888</c:v>
                </c:pt>
                <c:pt idx="260">
                  <c:v>94.69</c:v>
                </c:pt>
                <c:pt idx="261">
                  <c:v>97.014</c:v>
                </c:pt>
                <c:pt idx="262">
                  <c:v>95.3082</c:v>
                </c:pt>
                <c:pt idx="263">
                  <c:v>97.014</c:v>
                </c:pt>
                <c:pt idx="264">
                  <c:v>98.15730000000001</c:v>
                </c:pt>
                <c:pt idx="265">
                  <c:v>98.1969</c:v>
                </c:pt>
                <c:pt idx="266">
                  <c:v>97.9178</c:v>
                </c:pt>
                <c:pt idx="267">
                  <c:v>98.0407</c:v>
                </c:pt>
                <c:pt idx="268">
                  <c:v>91.9437</c:v>
                </c:pt>
                <c:pt idx="269">
                  <c:v>98.15730000000001</c:v>
                </c:pt>
                <c:pt idx="270">
                  <c:v>98.0407</c:v>
                </c:pt>
                <c:pt idx="271">
                  <c:v>97.7991</c:v>
                </c:pt>
                <c:pt idx="272">
                  <c:v>95.4525</c:v>
                </c:pt>
                <c:pt idx="273">
                  <c:v>98.08880000000001</c:v>
                </c:pt>
                <c:pt idx="274">
                  <c:v>98.1969</c:v>
                </c:pt>
                <c:pt idx="275">
                  <c:v>72.434</c:v>
                </c:pt>
                <c:pt idx="276">
                  <c:v>97.014</c:v>
                </c:pt>
                <c:pt idx="277">
                  <c:v>97.9178</c:v>
                </c:pt>
              </c:numCache>
            </c:numRef>
          </c:xVal>
          <c:yVal>
            <c:numRef>
              <c:f>'Leak Pressure'!$D$2:$D$279</c:f>
              <c:numCache>
                <c:formatCode>0</c:formatCode>
                <c:ptCount val="278"/>
                <c:pt idx="0">
                  <c:v>850.9166667</c:v>
                </c:pt>
                <c:pt idx="1">
                  <c:v>850.9166667</c:v>
                </c:pt>
                <c:pt idx="2">
                  <c:v>261.0</c:v>
                </c:pt>
                <c:pt idx="4">
                  <c:v>410.0</c:v>
                </c:pt>
                <c:pt idx="5">
                  <c:v>75.0</c:v>
                </c:pt>
                <c:pt idx="6">
                  <c:v>75.0</c:v>
                </c:pt>
                <c:pt idx="7">
                  <c:v>192.5</c:v>
                </c:pt>
                <c:pt idx="8">
                  <c:v>92.0</c:v>
                </c:pt>
                <c:pt idx="9">
                  <c:v>433.33333</c:v>
                </c:pt>
                <c:pt idx="10">
                  <c:v>135.4</c:v>
                </c:pt>
                <c:pt idx="11">
                  <c:v>101.0</c:v>
                </c:pt>
                <c:pt idx="12">
                  <c:v>70.0</c:v>
                </c:pt>
                <c:pt idx="13">
                  <c:v>364.0</c:v>
                </c:pt>
                <c:pt idx="14">
                  <c:v>396.0</c:v>
                </c:pt>
                <c:pt idx="15">
                  <c:v>396.0</c:v>
                </c:pt>
                <c:pt idx="16">
                  <c:v>307.0</c:v>
                </c:pt>
                <c:pt idx="17">
                  <c:v>307.0</c:v>
                </c:pt>
                <c:pt idx="18">
                  <c:v>347.0</c:v>
                </c:pt>
                <c:pt idx="19">
                  <c:v>135.4</c:v>
                </c:pt>
                <c:pt idx="20">
                  <c:v>621.0</c:v>
                </c:pt>
                <c:pt idx="21">
                  <c:v>326.0</c:v>
                </c:pt>
                <c:pt idx="22">
                  <c:v>410.0</c:v>
                </c:pt>
                <c:pt idx="23">
                  <c:v>410.0</c:v>
                </c:pt>
                <c:pt idx="24">
                  <c:v>410.0</c:v>
                </c:pt>
                <c:pt idx="25">
                  <c:v>410.0</c:v>
                </c:pt>
                <c:pt idx="26">
                  <c:v>215.0</c:v>
                </c:pt>
                <c:pt idx="27">
                  <c:v>215.0</c:v>
                </c:pt>
                <c:pt idx="28">
                  <c:v>215.0</c:v>
                </c:pt>
                <c:pt idx="29">
                  <c:v>410.0</c:v>
                </c:pt>
                <c:pt idx="30">
                  <c:v>200.0</c:v>
                </c:pt>
                <c:pt idx="31">
                  <c:v>200.0</c:v>
                </c:pt>
                <c:pt idx="32">
                  <c:v>180.0</c:v>
                </c:pt>
                <c:pt idx="33">
                  <c:v>180.0</c:v>
                </c:pt>
                <c:pt idx="34">
                  <c:v>410.0</c:v>
                </c:pt>
                <c:pt idx="35">
                  <c:v>420.0</c:v>
                </c:pt>
                <c:pt idx="36">
                  <c:v>410.0</c:v>
                </c:pt>
                <c:pt idx="37">
                  <c:v>364.0</c:v>
                </c:pt>
                <c:pt idx="38">
                  <c:v>326.0</c:v>
                </c:pt>
                <c:pt idx="39">
                  <c:v>689.3333333333333</c:v>
                </c:pt>
                <c:pt idx="40">
                  <c:v>595.5</c:v>
                </c:pt>
                <c:pt idx="41">
                  <c:v>396.0</c:v>
                </c:pt>
                <c:pt idx="43">
                  <c:v>364.0</c:v>
                </c:pt>
                <c:pt idx="44">
                  <c:v>661.0</c:v>
                </c:pt>
                <c:pt idx="45">
                  <c:v>274.0</c:v>
                </c:pt>
                <c:pt idx="46">
                  <c:v>327.0</c:v>
                </c:pt>
                <c:pt idx="47">
                  <c:v>257.0</c:v>
                </c:pt>
                <c:pt idx="48">
                  <c:v>560.0</c:v>
                </c:pt>
                <c:pt idx="49">
                  <c:v>364.0</c:v>
                </c:pt>
                <c:pt idx="50">
                  <c:v>327.0</c:v>
                </c:pt>
                <c:pt idx="51">
                  <c:v>180.0</c:v>
                </c:pt>
                <c:pt idx="52">
                  <c:v>135.4</c:v>
                </c:pt>
                <c:pt idx="53">
                  <c:v>621.0</c:v>
                </c:pt>
                <c:pt idx="54">
                  <c:v>257.0</c:v>
                </c:pt>
                <c:pt idx="55">
                  <c:v>347.0</c:v>
                </c:pt>
                <c:pt idx="56">
                  <c:v>522.0</c:v>
                </c:pt>
                <c:pt idx="57">
                  <c:v>410.0</c:v>
                </c:pt>
                <c:pt idx="58">
                  <c:v>215.0</c:v>
                </c:pt>
                <c:pt idx="59">
                  <c:v>410.0</c:v>
                </c:pt>
                <c:pt idx="60">
                  <c:v>200.0</c:v>
                </c:pt>
                <c:pt idx="61">
                  <c:v>200.0</c:v>
                </c:pt>
                <c:pt idx="62">
                  <c:v>190.0</c:v>
                </c:pt>
                <c:pt idx="63">
                  <c:v>190.0</c:v>
                </c:pt>
                <c:pt idx="64">
                  <c:v>190.0</c:v>
                </c:pt>
                <c:pt idx="65">
                  <c:v>347.0</c:v>
                </c:pt>
                <c:pt idx="66">
                  <c:v>849.25</c:v>
                </c:pt>
                <c:pt idx="67">
                  <c:v>396.0</c:v>
                </c:pt>
                <c:pt idx="69">
                  <c:v>274.0</c:v>
                </c:pt>
                <c:pt idx="70">
                  <c:v>274.0</c:v>
                </c:pt>
                <c:pt idx="71">
                  <c:v>274.0</c:v>
                </c:pt>
                <c:pt idx="72">
                  <c:v>410.0</c:v>
                </c:pt>
                <c:pt idx="73">
                  <c:v>215.0</c:v>
                </c:pt>
                <c:pt idx="74">
                  <c:v>60.0</c:v>
                </c:pt>
                <c:pt idx="75">
                  <c:v>997.1</c:v>
                </c:pt>
                <c:pt idx="76">
                  <c:v>274.0</c:v>
                </c:pt>
                <c:pt idx="77">
                  <c:v>257.0</c:v>
                </c:pt>
                <c:pt idx="78">
                  <c:v>327.0</c:v>
                </c:pt>
                <c:pt idx="79">
                  <c:v>689.3333333333333</c:v>
                </c:pt>
                <c:pt idx="80">
                  <c:v>448.0</c:v>
                </c:pt>
                <c:pt idx="81">
                  <c:v>200.0</c:v>
                </c:pt>
                <c:pt idx="82">
                  <c:v>200.0</c:v>
                </c:pt>
                <c:pt idx="83">
                  <c:v>381.0</c:v>
                </c:pt>
                <c:pt idx="84">
                  <c:v>100.0</c:v>
                </c:pt>
                <c:pt idx="85">
                  <c:v>420.0</c:v>
                </c:pt>
                <c:pt idx="86">
                  <c:v>82.0</c:v>
                </c:pt>
                <c:pt idx="87">
                  <c:v>879.8</c:v>
                </c:pt>
                <c:pt idx="89">
                  <c:v>560.0</c:v>
                </c:pt>
                <c:pt idx="90">
                  <c:v>326.0</c:v>
                </c:pt>
                <c:pt idx="91">
                  <c:v>115.0</c:v>
                </c:pt>
                <c:pt idx="92">
                  <c:v>410.0</c:v>
                </c:pt>
                <c:pt idx="93">
                  <c:v>200.0</c:v>
                </c:pt>
                <c:pt idx="94">
                  <c:v>200.0</c:v>
                </c:pt>
                <c:pt idx="95">
                  <c:v>100.0</c:v>
                </c:pt>
                <c:pt idx="96">
                  <c:v>261.0</c:v>
                </c:pt>
                <c:pt idx="97">
                  <c:v>1002.083333</c:v>
                </c:pt>
                <c:pt idx="98">
                  <c:v>522.0</c:v>
                </c:pt>
                <c:pt idx="99">
                  <c:v>1412.0</c:v>
                </c:pt>
                <c:pt idx="101">
                  <c:v>850.9166667</c:v>
                </c:pt>
                <c:pt idx="102">
                  <c:v>364.0</c:v>
                </c:pt>
                <c:pt idx="103">
                  <c:v>257.0</c:v>
                </c:pt>
                <c:pt idx="104">
                  <c:v>1368.63</c:v>
                </c:pt>
                <c:pt idx="105">
                  <c:v>927.8</c:v>
                </c:pt>
                <c:pt idx="106">
                  <c:v>410.0</c:v>
                </c:pt>
                <c:pt idx="107">
                  <c:v>850.9166667</c:v>
                </c:pt>
                <c:pt idx="108">
                  <c:v>257.0</c:v>
                </c:pt>
                <c:pt idx="109">
                  <c:v>381.0</c:v>
                </c:pt>
                <c:pt idx="110">
                  <c:v>522.0</c:v>
                </c:pt>
                <c:pt idx="112">
                  <c:v>560.0</c:v>
                </c:pt>
                <c:pt idx="113">
                  <c:v>215.0</c:v>
                </c:pt>
                <c:pt idx="114">
                  <c:v>410.0</c:v>
                </c:pt>
                <c:pt idx="115">
                  <c:v>0.0</c:v>
                </c:pt>
                <c:pt idx="116">
                  <c:v>75.0</c:v>
                </c:pt>
                <c:pt idx="117">
                  <c:v>1002.083333</c:v>
                </c:pt>
                <c:pt idx="118">
                  <c:v>135.4</c:v>
                </c:pt>
                <c:pt idx="119">
                  <c:v>147.0</c:v>
                </c:pt>
                <c:pt idx="120">
                  <c:v>95.0</c:v>
                </c:pt>
                <c:pt idx="121">
                  <c:v>850.9166667</c:v>
                </c:pt>
                <c:pt idx="122">
                  <c:v>257.0</c:v>
                </c:pt>
                <c:pt idx="123">
                  <c:v>174.0</c:v>
                </c:pt>
                <c:pt idx="124">
                  <c:v>45.0</c:v>
                </c:pt>
                <c:pt idx="125">
                  <c:v>850.9166667</c:v>
                </c:pt>
                <c:pt idx="126">
                  <c:v>849.25</c:v>
                </c:pt>
                <c:pt idx="127">
                  <c:v>101.0</c:v>
                </c:pt>
                <c:pt idx="128">
                  <c:v>239.6</c:v>
                </c:pt>
                <c:pt idx="130">
                  <c:v>261.0</c:v>
                </c:pt>
                <c:pt idx="131">
                  <c:v>934.4</c:v>
                </c:pt>
                <c:pt idx="132">
                  <c:v>274.0</c:v>
                </c:pt>
                <c:pt idx="133">
                  <c:v>215.0</c:v>
                </c:pt>
                <c:pt idx="134">
                  <c:v>412.0</c:v>
                </c:pt>
                <c:pt idx="135">
                  <c:v>215.0</c:v>
                </c:pt>
                <c:pt idx="136">
                  <c:v>307.0</c:v>
                </c:pt>
                <c:pt idx="137">
                  <c:v>239.6</c:v>
                </c:pt>
                <c:pt idx="138">
                  <c:v>522.0</c:v>
                </c:pt>
                <c:pt idx="139">
                  <c:v>412.0</c:v>
                </c:pt>
                <c:pt idx="140">
                  <c:v>215.0</c:v>
                </c:pt>
                <c:pt idx="141">
                  <c:v>347.0</c:v>
                </c:pt>
                <c:pt idx="142">
                  <c:v>95.0</c:v>
                </c:pt>
                <c:pt idx="143">
                  <c:v>257.0</c:v>
                </c:pt>
                <c:pt idx="144">
                  <c:v>135.4</c:v>
                </c:pt>
                <c:pt idx="145">
                  <c:v>135.4</c:v>
                </c:pt>
                <c:pt idx="146">
                  <c:v>1002.083333</c:v>
                </c:pt>
                <c:pt idx="147">
                  <c:v>410.0</c:v>
                </c:pt>
                <c:pt idx="148">
                  <c:v>200.0</c:v>
                </c:pt>
                <c:pt idx="149">
                  <c:v>433.33333</c:v>
                </c:pt>
                <c:pt idx="150">
                  <c:v>410.0</c:v>
                </c:pt>
                <c:pt idx="151">
                  <c:v>291.6666666666666</c:v>
                </c:pt>
                <c:pt idx="152">
                  <c:v>600.0</c:v>
                </c:pt>
                <c:pt idx="153">
                  <c:v>621.0</c:v>
                </c:pt>
                <c:pt idx="154">
                  <c:v>347.0</c:v>
                </c:pt>
                <c:pt idx="155">
                  <c:v>135.4</c:v>
                </c:pt>
                <c:pt idx="156">
                  <c:v>100.0</c:v>
                </c:pt>
                <c:pt idx="157">
                  <c:v>689.3333333333333</c:v>
                </c:pt>
                <c:pt idx="158">
                  <c:v>291.6666666666666</c:v>
                </c:pt>
                <c:pt idx="159">
                  <c:v>934.4</c:v>
                </c:pt>
                <c:pt idx="160">
                  <c:v>1008.06</c:v>
                </c:pt>
                <c:pt idx="161">
                  <c:v>3500.0</c:v>
                </c:pt>
                <c:pt idx="162">
                  <c:v>274.0</c:v>
                </c:pt>
                <c:pt idx="163">
                  <c:v>347.0</c:v>
                </c:pt>
                <c:pt idx="164">
                  <c:v>257.0</c:v>
                </c:pt>
                <c:pt idx="165">
                  <c:v>509.9</c:v>
                </c:pt>
                <c:pt idx="166">
                  <c:v>448.0</c:v>
                </c:pt>
                <c:pt idx="167">
                  <c:v>123.2</c:v>
                </c:pt>
                <c:pt idx="168">
                  <c:v>412.0</c:v>
                </c:pt>
                <c:pt idx="169">
                  <c:v>100.0</c:v>
                </c:pt>
                <c:pt idx="170">
                  <c:v>412.0</c:v>
                </c:pt>
                <c:pt idx="171">
                  <c:v>135.4</c:v>
                </c:pt>
                <c:pt idx="172">
                  <c:v>849.25</c:v>
                </c:pt>
                <c:pt idx="173">
                  <c:v>257.0</c:v>
                </c:pt>
                <c:pt idx="174">
                  <c:v>1008.06</c:v>
                </c:pt>
                <c:pt idx="175">
                  <c:v>689.3333333333333</c:v>
                </c:pt>
                <c:pt idx="176">
                  <c:v>448.0</c:v>
                </c:pt>
                <c:pt idx="177">
                  <c:v>410.0</c:v>
                </c:pt>
                <c:pt idx="178">
                  <c:v>471.6</c:v>
                </c:pt>
                <c:pt idx="179">
                  <c:v>135.4</c:v>
                </c:pt>
                <c:pt idx="181">
                  <c:v>135.4</c:v>
                </c:pt>
                <c:pt idx="183">
                  <c:v>1368.63</c:v>
                </c:pt>
                <c:pt idx="184">
                  <c:v>689.3333333333333</c:v>
                </c:pt>
                <c:pt idx="185">
                  <c:v>997.1</c:v>
                </c:pt>
                <c:pt idx="186">
                  <c:v>522.0</c:v>
                </c:pt>
                <c:pt idx="187">
                  <c:v>147.4</c:v>
                </c:pt>
                <c:pt idx="188">
                  <c:v>135.4</c:v>
                </c:pt>
                <c:pt idx="189">
                  <c:v>274.0</c:v>
                </c:pt>
                <c:pt idx="190">
                  <c:v>412.0</c:v>
                </c:pt>
                <c:pt idx="191">
                  <c:v>412.0</c:v>
                </c:pt>
                <c:pt idx="192">
                  <c:v>689.3333333333333</c:v>
                </c:pt>
                <c:pt idx="193">
                  <c:v>215.0</c:v>
                </c:pt>
                <c:pt idx="194">
                  <c:v>729.5</c:v>
                </c:pt>
                <c:pt idx="195">
                  <c:v>274.0</c:v>
                </c:pt>
                <c:pt idx="197">
                  <c:v>100.0</c:v>
                </c:pt>
                <c:pt idx="198">
                  <c:v>190.0</c:v>
                </c:pt>
                <c:pt idx="199">
                  <c:v>239.6</c:v>
                </c:pt>
                <c:pt idx="200">
                  <c:v>82.0</c:v>
                </c:pt>
                <c:pt idx="201">
                  <c:v>174.0</c:v>
                </c:pt>
                <c:pt idx="202">
                  <c:v>412.0</c:v>
                </c:pt>
                <c:pt idx="203">
                  <c:v>850.9166667</c:v>
                </c:pt>
                <c:pt idx="204">
                  <c:v>174.0</c:v>
                </c:pt>
                <c:pt idx="205">
                  <c:v>689.3333333333333</c:v>
                </c:pt>
                <c:pt idx="206">
                  <c:v>513.0</c:v>
                </c:pt>
                <c:pt idx="207">
                  <c:v>364.0</c:v>
                </c:pt>
                <c:pt idx="208">
                  <c:v>135.4</c:v>
                </c:pt>
                <c:pt idx="209">
                  <c:v>412.0</c:v>
                </c:pt>
                <c:pt idx="210">
                  <c:v>92.0</c:v>
                </c:pt>
                <c:pt idx="211">
                  <c:v>261.0</c:v>
                </c:pt>
                <c:pt idx="212">
                  <c:v>226.6666666666667</c:v>
                </c:pt>
                <c:pt idx="213">
                  <c:v>560.0</c:v>
                </c:pt>
                <c:pt idx="214">
                  <c:v>886.0718</c:v>
                </c:pt>
                <c:pt idx="215">
                  <c:v>600.0</c:v>
                </c:pt>
                <c:pt idx="216">
                  <c:v>82.0</c:v>
                </c:pt>
                <c:pt idx="217">
                  <c:v>82.0</c:v>
                </c:pt>
                <c:pt idx="218">
                  <c:v>534.0</c:v>
                </c:pt>
                <c:pt idx="219">
                  <c:v>698.0</c:v>
                </c:pt>
                <c:pt idx="220">
                  <c:v>147.4</c:v>
                </c:pt>
                <c:pt idx="221">
                  <c:v>261.0</c:v>
                </c:pt>
                <c:pt idx="222">
                  <c:v>689.3333333333333</c:v>
                </c:pt>
                <c:pt idx="223">
                  <c:v>92.0</c:v>
                </c:pt>
                <c:pt idx="224">
                  <c:v>621.0</c:v>
                </c:pt>
                <c:pt idx="225">
                  <c:v>92.0</c:v>
                </c:pt>
                <c:pt idx="226">
                  <c:v>879.8</c:v>
                </c:pt>
                <c:pt idx="227">
                  <c:v>621.0</c:v>
                </c:pt>
                <c:pt idx="228">
                  <c:v>257.0</c:v>
                </c:pt>
                <c:pt idx="229">
                  <c:v>499.8</c:v>
                </c:pt>
                <c:pt idx="230">
                  <c:v>410.0</c:v>
                </c:pt>
                <c:pt idx="231">
                  <c:v>180.0</c:v>
                </c:pt>
                <c:pt idx="232">
                  <c:v>433.33333</c:v>
                </c:pt>
                <c:pt idx="233">
                  <c:v>522.0</c:v>
                </c:pt>
                <c:pt idx="234">
                  <c:v>513.0</c:v>
                </c:pt>
                <c:pt idx="235">
                  <c:v>147.0</c:v>
                </c:pt>
                <c:pt idx="236">
                  <c:v>82.0</c:v>
                </c:pt>
                <c:pt idx="237">
                  <c:v>513.0</c:v>
                </c:pt>
                <c:pt idx="238">
                  <c:v>829.6</c:v>
                </c:pt>
                <c:pt idx="239">
                  <c:v>879.8</c:v>
                </c:pt>
                <c:pt idx="240">
                  <c:v>448.0</c:v>
                </c:pt>
                <c:pt idx="241">
                  <c:v>60.0</c:v>
                </c:pt>
                <c:pt idx="242">
                  <c:v>274.0</c:v>
                </c:pt>
                <c:pt idx="243">
                  <c:v>850.9166667</c:v>
                </c:pt>
                <c:pt idx="244">
                  <c:v>215.0</c:v>
                </c:pt>
                <c:pt idx="245">
                  <c:v>147.0</c:v>
                </c:pt>
                <c:pt idx="246">
                  <c:v>215.0</c:v>
                </c:pt>
                <c:pt idx="247">
                  <c:v>822.0</c:v>
                </c:pt>
                <c:pt idx="248">
                  <c:v>448.0</c:v>
                </c:pt>
                <c:pt idx="249">
                  <c:v>110.0</c:v>
                </c:pt>
                <c:pt idx="250">
                  <c:v>174.0</c:v>
                </c:pt>
                <c:pt idx="251">
                  <c:v>100.0</c:v>
                </c:pt>
                <c:pt idx="253">
                  <c:v>9.0</c:v>
                </c:pt>
                <c:pt idx="254">
                  <c:v>850.9166667</c:v>
                </c:pt>
                <c:pt idx="255">
                  <c:v>997.1</c:v>
                </c:pt>
                <c:pt idx="256">
                  <c:v>1368.63</c:v>
                </c:pt>
                <c:pt idx="257">
                  <c:v>95.0</c:v>
                </c:pt>
                <c:pt idx="258">
                  <c:v>850.9166667</c:v>
                </c:pt>
                <c:pt idx="259">
                  <c:v>326.0</c:v>
                </c:pt>
                <c:pt idx="260">
                  <c:v>595.5</c:v>
                </c:pt>
                <c:pt idx="261">
                  <c:v>448.0</c:v>
                </c:pt>
                <c:pt idx="262">
                  <c:v>70.0</c:v>
                </c:pt>
                <c:pt idx="263">
                  <c:v>412.0</c:v>
                </c:pt>
                <c:pt idx="264">
                  <c:v>826.0</c:v>
                </c:pt>
                <c:pt idx="265">
                  <c:v>625.0</c:v>
                </c:pt>
                <c:pt idx="266">
                  <c:v>484.0</c:v>
                </c:pt>
                <c:pt idx="267">
                  <c:v>9.0</c:v>
                </c:pt>
                <c:pt idx="269">
                  <c:v>826.0</c:v>
                </c:pt>
                <c:pt idx="270">
                  <c:v>9.0</c:v>
                </c:pt>
                <c:pt idx="271">
                  <c:v>827.0</c:v>
                </c:pt>
                <c:pt idx="272">
                  <c:v>160.4</c:v>
                </c:pt>
                <c:pt idx="273">
                  <c:v>433.33333</c:v>
                </c:pt>
                <c:pt idx="274">
                  <c:v>625.0</c:v>
                </c:pt>
                <c:pt idx="275">
                  <c:v>147.0</c:v>
                </c:pt>
                <c:pt idx="276">
                  <c:v>448.0</c:v>
                </c:pt>
                <c:pt idx="277">
                  <c:v>484.0</c:v>
                </c:pt>
              </c:numCache>
            </c:numRef>
          </c:yVal>
          <c:smooth val="0"/>
        </c:ser>
        <c:dLbls>
          <c:showLegendKey val="0"/>
          <c:showVal val="0"/>
          <c:showCatName val="0"/>
          <c:showSerName val="0"/>
          <c:showPercent val="0"/>
          <c:showBubbleSize val="0"/>
        </c:dLbls>
        <c:axId val="463689088"/>
        <c:axId val="463696224"/>
      </c:scatterChart>
      <c:valAx>
        <c:axId val="463689088"/>
        <c:scaling>
          <c:orientation val="minMax"/>
          <c:max val="100.0"/>
          <c:min val="70.0"/>
        </c:scaling>
        <c:delete val="0"/>
        <c:axPos val="b"/>
        <c:title>
          <c:tx>
            <c:rich>
              <a:bodyPr/>
              <a:lstStyle/>
              <a:p>
                <a:pPr>
                  <a:defRPr/>
                </a:pPr>
                <a:r>
                  <a:rPr lang="en-US"/>
                  <a:t>site gas composition (%CH4)</a:t>
                </a:r>
              </a:p>
            </c:rich>
          </c:tx>
          <c:overlay val="0"/>
        </c:title>
        <c:numFmt formatCode="0" sourceLinked="0"/>
        <c:majorTickMark val="out"/>
        <c:minorTickMark val="none"/>
        <c:tickLblPos val="nextTo"/>
        <c:crossAx val="463696224"/>
        <c:crosses val="autoZero"/>
        <c:crossBetween val="midCat"/>
      </c:valAx>
      <c:valAx>
        <c:axId val="463696224"/>
        <c:scaling>
          <c:orientation val="minMax"/>
        </c:scaling>
        <c:delete val="0"/>
        <c:axPos val="l"/>
        <c:title>
          <c:tx>
            <c:rich>
              <a:bodyPr rot="-5400000" vert="horz"/>
              <a:lstStyle/>
              <a:p>
                <a:pPr>
                  <a:defRPr/>
                </a:pPr>
                <a:r>
                  <a:rPr lang="en-US"/>
                  <a:t>wellhead pressure (psig)</a:t>
                </a:r>
              </a:p>
            </c:rich>
          </c:tx>
          <c:overlay val="0"/>
        </c:title>
        <c:numFmt formatCode="0" sourceLinked="1"/>
        <c:majorTickMark val="out"/>
        <c:minorTickMark val="none"/>
        <c:tickLblPos val="nextTo"/>
        <c:crossAx val="463689088"/>
        <c:crosses val="autoZero"/>
        <c:crossBetween val="midCat"/>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%CH4 vs. separator pressure</a:t>
            </a:r>
          </a:p>
        </c:rich>
      </c:tx>
      <c:overlay val="0"/>
    </c:title>
    <c:autoTitleDeleted val="0"/>
    <c:plotArea>
      <c:layout/>
      <c:scatterChart>
        <c:scatterStyle val="lineMarker"/>
        <c:varyColors val="0"/>
        <c:ser>
          <c:idx val="0"/>
          <c:order val="0"/>
          <c:tx>
            <c:strRef>
              <c:f>'Leak Pressure'!$E$1</c:f>
              <c:strCache>
                <c:ptCount val="1"/>
                <c:pt idx="0">
                  <c:v>Separator pressure (psig)</c:v>
                </c:pt>
              </c:strCache>
            </c:strRef>
          </c:tx>
          <c:spPr>
            <a:ln w="28575">
              <a:noFill/>
            </a:ln>
          </c:spPr>
          <c:xVal>
            <c:numRef>
              <c:f>'Leak Pressure'!$C$2:$C$279</c:f>
              <c:numCache>
                <c:formatCode>0.00</c:formatCode>
                <c:ptCount val="278"/>
                <c:pt idx="0">
                  <c:v>95.13800000000001</c:v>
                </c:pt>
                <c:pt idx="1">
                  <c:v>95.13800000000001</c:v>
                </c:pt>
                <c:pt idx="2">
                  <c:v>70.442</c:v>
                </c:pt>
                <c:pt idx="3">
                  <c:v>88.969</c:v>
                </c:pt>
                <c:pt idx="4">
                  <c:v>97.402</c:v>
                </c:pt>
                <c:pt idx="5">
                  <c:v>78.0744</c:v>
                </c:pt>
                <c:pt idx="6">
                  <c:v>78.0744</c:v>
                </c:pt>
                <c:pt idx="7">
                  <c:v>95.229</c:v>
                </c:pt>
                <c:pt idx="8">
                  <c:v>77.18989999999999</c:v>
                </c:pt>
                <c:pt idx="9">
                  <c:v>98.08880000000001</c:v>
                </c:pt>
                <c:pt idx="10">
                  <c:v>97.5808</c:v>
                </c:pt>
                <c:pt idx="11">
                  <c:v>76.8945</c:v>
                </c:pt>
                <c:pt idx="12">
                  <c:v>95.3082</c:v>
                </c:pt>
                <c:pt idx="13">
                  <c:v>76.427</c:v>
                </c:pt>
                <c:pt idx="14">
                  <c:v>74.933</c:v>
                </c:pt>
                <c:pt idx="15">
                  <c:v>74.933</c:v>
                </c:pt>
                <c:pt idx="16">
                  <c:v>74.5435</c:v>
                </c:pt>
                <c:pt idx="17">
                  <c:v>74.5435</c:v>
                </c:pt>
                <c:pt idx="18">
                  <c:v>74.5435</c:v>
                </c:pt>
                <c:pt idx="19">
                  <c:v>97.5808</c:v>
                </c:pt>
                <c:pt idx="20">
                  <c:v>71.18300000000001</c:v>
                </c:pt>
                <c:pt idx="21">
                  <c:v>76.1888</c:v>
                </c:pt>
                <c:pt idx="22">
                  <c:v>97.5606</c:v>
                </c:pt>
                <c:pt idx="23">
                  <c:v>97.5606</c:v>
                </c:pt>
                <c:pt idx="24">
                  <c:v>97.5606</c:v>
                </c:pt>
                <c:pt idx="25">
                  <c:v>97.5606</c:v>
                </c:pt>
                <c:pt idx="26">
                  <c:v>97.412</c:v>
                </c:pt>
                <c:pt idx="27">
                  <c:v>97.412</c:v>
                </c:pt>
                <c:pt idx="28">
                  <c:v>97.412</c:v>
                </c:pt>
                <c:pt idx="29">
                  <c:v>97.748</c:v>
                </c:pt>
                <c:pt idx="30">
                  <c:v>97.5606</c:v>
                </c:pt>
                <c:pt idx="31">
                  <c:v>97.5606</c:v>
                </c:pt>
                <c:pt idx="32">
                  <c:v>97.5606</c:v>
                </c:pt>
                <c:pt idx="33">
                  <c:v>97.5606</c:v>
                </c:pt>
                <c:pt idx="34">
                  <c:v>97.5606</c:v>
                </c:pt>
                <c:pt idx="35">
                  <c:v>96.8347</c:v>
                </c:pt>
                <c:pt idx="36">
                  <c:v>97.57</c:v>
                </c:pt>
                <c:pt idx="37">
                  <c:v>74.929</c:v>
                </c:pt>
                <c:pt idx="38">
                  <c:v>76.1888</c:v>
                </c:pt>
                <c:pt idx="39">
                  <c:v>93.4789</c:v>
                </c:pt>
                <c:pt idx="40">
                  <c:v>94.69</c:v>
                </c:pt>
                <c:pt idx="41">
                  <c:v>74.933</c:v>
                </c:pt>
                <c:pt idx="42">
                  <c:v>97.4</c:v>
                </c:pt>
                <c:pt idx="43">
                  <c:v>74.929</c:v>
                </c:pt>
                <c:pt idx="44">
                  <c:v>75.051</c:v>
                </c:pt>
                <c:pt idx="45">
                  <c:v>74.5435</c:v>
                </c:pt>
                <c:pt idx="46">
                  <c:v>76.1888</c:v>
                </c:pt>
                <c:pt idx="47">
                  <c:v>74.5435</c:v>
                </c:pt>
                <c:pt idx="48">
                  <c:v>74.5435</c:v>
                </c:pt>
                <c:pt idx="49">
                  <c:v>74.929</c:v>
                </c:pt>
                <c:pt idx="50">
                  <c:v>76.1888</c:v>
                </c:pt>
                <c:pt idx="51">
                  <c:v>97.5606</c:v>
                </c:pt>
                <c:pt idx="52">
                  <c:v>97.5808</c:v>
                </c:pt>
                <c:pt idx="53">
                  <c:v>71.18300000000001</c:v>
                </c:pt>
                <c:pt idx="54">
                  <c:v>74.5435</c:v>
                </c:pt>
                <c:pt idx="55">
                  <c:v>74.5435</c:v>
                </c:pt>
                <c:pt idx="56">
                  <c:v>80.179</c:v>
                </c:pt>
                <c:pt idx="57">
                  <c:v>97.402</c:v>
                </c:pt>
                <c:pt idx="58">
                  <c:v>97.412</c:v>
                </c:pt>
                <c:pt idx="59">
                  <c:v>97.5606</c:v>
                </c:pt>
                <c:pt idx="60">
                  <c:v>97.5606</c:v>
                </c:pt>
                <c:pt idx="61">
                  <c:v>97.5606</c:v>
                </c:pt>
                <c:pt idx="62">
                  <c:v>97.5606</c:v>
                </c:pt>
                <c:pt idx="63">
                  <c:v>97.5606</c:v>
                </c:pt>
                <c:pt idx="64">
                  <c:v>97.5606</c:v>
                </c:pt>
                <c:pt idx="65">
                  <c:v>74.5435</c:v>
                </c:pt>
                <c:pt idx="66">
                  <c:v>94.827</c:v>
                </c:pt>
                <c:pt idx="67">
                  <c:v>74.933</c:v>
                </c:pt>
                <c:pt idx="68">
                  <c:v>89.764</c:v>
                </c:pt>
                <c:pt idx="69">
                  <c:v>74.5435</c:v>
                </c:pt>
                <c:pt idx="70">
                  <c:v>74.5435</c:v>
                </c:pt>
                <c:pt idx="71">
                  <c:v>74.5435</c:v>
                </c:pt>
                <c:pt idx="72">
                  <c:v>97.402</c:v>
                </c:pt>
                <c:pt idx="73">
                  <c:v>97.412</c:v>
                </c:pt>
                <c:pt idx="74">
                  <c:v>95.2662</c:v>
                </c:pt>
                <c:pt idx="75">
                  <c:v>95.338</c:v>
                </c:pt>
                <c:pt idx="76">
                  <c:v>74.5435</c:v>
                </c:pt>
                <c:pt idx="77">
                  <c:v>74.5435</c:v>
                </c:pt>
                <c:pt idx="78">
                  <c:v>76.1888</c:v>
                </c:pt>
                <c:pt idx="79">
                  <c:v>93.4789</c:v>
                </c:pt>
                <c:pt idx="80">
                  <c:v>97.014</c:v>
                </c:pt>
                <c:pt idx="81">
                  <c:v>97.5606</c:v>
                </c:pt>
                <c:pt idx="82">
                  <c:v>97.5606</c:v>
                </c:pt>
                <c:pt idx="83">
                  <c:v>74.5435</c:v>
                </c:pt>
                <c:pt idx="84">
                  <c:v>79.322</c:v>
                </c:pt>
                <c:pt idx="85">
                  <c:v>96.8347</c:v>
                </c:pt>
                <c:pt idx="86">
                  <c:v>80.247</c:v>
                </c:pt>
                <c:pt idx="87">
                  <c:v>95.0477</c:v>
                </c:pt>
                <c:pt idx="88">
                  <c:v>95.95</c:v>
                </c:pt>
                <c:pt idx="89">
                  <c:v>74.5435</c:v>
                </c:pt>
                <c:pt idx="90">
                  <c:v>76.1888</c:v>
                </c:pt>
                <c:pt idx="91">
                  <c:v>71.81270000000001</c:v>
                </c:pt>
                <c:pt idx="92">
                  <c:v>97.5606</c:v>
                </c:pt>
                <c:pt idx="93">
                  <c:v>97.5606</c:v>
                </c:pt>
                <c:pt idx="94">
                  <c:v>97.5606</c:v>
                </c:pt>
                <c:pt idx="95">
                  <c:v>79.322</c:v>
                </c:pt>
                <c:pt idx="96">
                  <c:v>70.442</c:v>
                </c:pt>
                <c:pt idx="97">
                  <c:v>95.618</c:v>
                </c:pt>
                <c:pt idx="98">
                  <c:v>80.179</c:v>
                </c:pt>
                <c:pt idx="99">
                  <c:v>95.3147</c:v>
                </c:pt>
                <c:pt idx="100">
                  <c:v>96.98</c:v>
                </c:pt>
                <c:pt idx="101">
                  <c:v>95.13800000000001</c:v>
                </c:pt>
                <c:pt idx="102">
                  <c:v>76.427</c:v>
                </c:pt>
                <c:pt idx="103">
                  <c:v>74.5435</c:v>
                </c:pt>
                <c:pt idx="104">
                  <c:v>95.95</c:v>
                </c:pt>
                <c:pt idx="105">
                  <c:v>94.595</c:v>
                </c:pt>
                <c:pt idx="106">
                  <c:v>97.5606</c:v>
                </c:pt>
                <c:pt idx="107">
                  <c:v>95.13800000000001</c:v>
                </c:pt>
                <c:pt idx="108">
                  <c:v>74.5435</c:v>
                </c:pt>
                <c:pt idx="109">
                  <c:v>74.5435</c:v>
                </c:pt>
                <c:pt idx="110">
                  <c:v>80.179</c:v>
                </c:pt>
                <c:pt idx="111">
                  <c:v>97.36539999999999</c:v>
                </c:pt>
                <c:pt idx="112">
                  <c:v>74.5435</c:v>
                </c:pt>
                <c:pt idx="113">
                  <c:v>97.412</c:v>
                </c:pt>
                <c:pt idx="114">
                  <c:v>97.5606</c:v>
                </c:pt>
                <c:pt idx="115">
                  <c:v>95.551</c:v>
                </c:pt>
                <c:pt idx="116">
                  <c:v>78.0744</c:v>
                </c:pt>
                <c:pt idx="117">
                  <c:v>95.618</c:v>
                </c:pt>
                <c:pt idx="118">
                  <c:v>97.5808</c:v>
                </c:pt>
                <c:pt idx="119">
                  <c:v>72.434</c:v>
                </c:pt>
                <c:pt idx="120">
                  <c:v>70.8914</c:v>
                </c:pt>
                <c:pt idx="121">
                  <c:v>95.13800000000001</c:v>
                </c:pt>
                <c:pt idx="122">
                  <c:v>74.5435</c:v>
                </c:pt>
                <c:pt idx="123">
                  <c:v>78.706</c:v>
                </c:pt>
                <c:pt idx="124">
                  <c:v>70.898</c:v>
                </c:pt>
                <c:pt idx="125">
                  <c:v>95.13800000000001</c:v>
                </c:pt>
                <c:pt idx="126">
                  <c:v>94.827</c:v>
                </c:pt>
                <c:pt idx="127">
                  <c:v>74.5435</c:v>
                </c:pt>
                <c:pt idx="128">
                  <c:v>95.5731</c:v>
                </c:pt>
                <c:pt idx="129">
                  <c:v>95.95</c:v>
                </c:pt>
                <c:pt idx="130">
                  <c:v>70.442</c:v>
                </c:pt>
                <c:pt idx="131">
                  <c:v>95.221</c:v>
                </c:pt>
                <c:pt idx="132">
                  <c:v>74.5435</c:v>
                </c:pt>
                <c:pt idx="133">
                  <c:v>97.412</c:v>
                </c:pt>
                <c:pt idx="134">
                  <c:v>97.014</c:v>
                </c:pt>
                <c:pt idx="135">
                  <c:v>97.412</c:v>
                </c:pt>
                <c:pt idx="136">
                  <c:v>74.5435</c:v>
                </c:pt>
                <c:pt idx="137">
                  <c:v>95.5731</c:v>
                </c:pt>
                <c:pt idx="138">
                  <c:v>80.179</c:v>
                </c:pt>
                <c:pt idx="139">
                  <c:v>97.014</c:v>
                </c:pt>
                <c:pt idx="140">
                  <c:v>97.412</c:v>
                </c:pt>
                <c:pt idx="141">
                  <c:v>81.889</c:v>
                </c:pt>
                <c:pt idx="142">
                  <c:v>70.8914</c:v>
                </c:pt>
                <c:pt idx="143">
                  <c:v>74.5435</c:v>
                </c:pt>
                <c:pt idx="144">
                  <c:v>97.5808</c:v>
                </c:pt>
                <c:pt idx="145">
                  <c:v>97.5808</c:v>
                </c:pt>
                <c:pt idx="146">
                  <c:v>95.618</c:v>
                </c:pt>
                <c:pt idx="147">
                  <c:v>97.57</c:v>
                </c:pt>
                <c:pt idx="148">
                  <c:v>97.5606</c:v>
                </c:pt>
                <c:pt idx="149">
                  <c:v>98.08880000000001</c:v>
                </c:pt>
                <c:pt idx="150">
                  <c:v>97.5606</c:v>
                </c:pt>
                <c:pt idx="151">
                  <c:v>95.5731</c:v>
                </c:pt>
                <c:pt idx="152">
                  <c:v>98.18049999999999</c:v>
                </c:pt>
                <c:pt idx="153">
                  <c:v>71.18300000000001</c:v>
                </c:pt>
                <c:pt idx="154">
                  <c:v>74.5435</c:v>
                </c:pt>
                <c:pt idx="155">
                  <c:v>97.5808</c:v>
                </c:pt>
                <c:pt idx="156">
                  <c:v>79.322</c:v>
                </c:pt>
                <c:pt idx="157">
                  <c:v>93.4789</c:v>
                </c:pt>
                <c:pt idx="158">
                  <c:v>95.5731</c:v>
                </c:pt>
                <c:pt idx="159">
                  <c:v>95.221</c:v>
                </c:pt>
                <c:pt idx="160">
                  <c:v>95.473</c:v>
                </c:pt>
                <c:pt idx="161">
                  <c:v>82.73</c:v>
                </c:pt>
                <c:pt idx="162">
                  <c:v>74.5435</c:v>
                </c:pt>
                <c:pt idx="163">
                  <c:v>74.5435</c:v>
                </c:pt>
                <c:pt idx="164">
                  <c:v>74.5435</c:v>
                </c:pt>
                <c:pt idx="165">
                  <c:v>94.3254</c:v>
                </c:pt>
                <c:pt idx="166">
                  <c:v>97.014</c:v>
                </c:pt>
                <c:pt idx="167">
                  <c:v>96.6318</c:v>
                </c:pt>
                <c:pt idx="168">
                  <c:v>97.014</c:v>
                </c:pt>
                <c:pt idx="169">
                  <c:v>79.322</c:v>
                </c:pt>
                <c:pt idx="170">
                  <c:v>97.014</c:v>
                </c:pt>
                <c:pt idx="171">
                  <c:v>97.5808</c:v>
                </c:pt>
                <c:pt idx="172">
                  <c:v>94.827</c:v>
                </c:pt>
                <c:pt idx="173">
                  <c:v>74.5435</c:v>
                </c:pt>
                <c:pt idx="174">
                  <c:v>95.473</c:v>
                </c:pt>
                <c:pt idx="175">
                  <c:v>93.4789</c:v>
                </c:pt>
                <c:pt idx="176">
                  <c:v>97.014</c:v>
                </c:pt>
                <c:pt idx="177">
                  <c:v>97.57</c:v>
                </c:pt>
                <c:pt idx="178">
                  <c:v>95.02500000000001</c:v>
                </c:pt>
                <c:pt idx="179">
                  <c:v>97.5808</c:v>
                </c:pt>
                <c:pt idx="180">
                  <c:v>92.711</c:v>
                </c:pt>
                <c:pt idx="181">
                  <c:v>97.5808</c:v>
                </c:pt>
                <c:pt idx="182">
                  <c:v>95.95</c:v>
                </c:pt>
                <c:pt idx="183">
                  <c:v>95.95</c:v>
                </c:pt>
                <c:pt idx="184">
                  <c:v>93.4789</c:v>
                </c:pt>
                <c:pt idx="185">
                  <c:v>95.338</c:v>
                </c:pt>
                <c:pt idx="186">
                  <c:v>80.179</c:v>
                </c:pt>
                <c:pt idx="187">
                  <c:v>95.6419</c:v>
                </c:pt>
                <c:pt idx="188">
                  <c:v>97.5808</c:v>
                </c:pt>
                <c:pt idx="189">
                  <c:v>74.5435</c:v>
                </c:pt>
                <c:pt idx="190">
                  <c:v>97.014</c:v>
                </c:pt>
                <c:pt idx="191">
                  <c:v>97.014</c:v>
                </c:pt>
                <c:pt idx="192">
                  <c:v>93.4789</c:v>
                </c:pt>
                <c:pt idx="193">
                  <c:v>96.5204</c:v>
                </c:pt>
                <c:pt idx="194">
                  <c:v>95.0477</c:v>
                </c:pt>
                <c:pt idx="195">
                  <c:v>74.5435</c:v>
                </c:pt>
                <c:pt idx="196">
                  <c:v>97.368</c:v>
                </c:pt>
                <c:pt idx="197">
                  <c:v>79.322</c:v>
                </c:pt>
                <c:pt idx="198">
                  <c:v>97.5606</c:v>
                </c:pt>
                <c:pt idx="199">
                  <c:v>95.5731</c:v>
                </c:pt>
                <c:pt idx="200">
                  <c:v>80.247</c:v>
                </c:pt>
                <c:pt idx="201">
                  <c:v>78.706</c:v>
                </c:pt>
                <c:pt idx="202">
                  <c:v>97.014</c:v>
                </c:pt>
                <c:pt idx="203">
                  <c:v>95.13800000000001</c:v>
                </c:pt>
                <c:pt idx="204">
                  <c:v>97.221</c:v>
                </c:pt>
                <c:pt idx="205">
                  <c:v>93.4789</c:v>
                </c:pt>
                <c:pt idx="206">
                  <c:v>74.2336</c:v>
                </c:pt>
                <c:pt idx="207">
                  <c:v>76.427</c:v>
                </c:pt>
                <c:pt idx="208">
                  <c:v>97.5808</c:v>
                </c:pt>
                <c:pt idx="209">
                  <c:v>97.014</c:v>
                </c:pt>
                <c:pt idx="210">
                  <c:v>77.18989999999999</c:v>
                </c:pt>
                <c:pt idx="211">
                  <c:v>70.442</c:v>
                </c:pt>
                <c:pt idx="212">
                  <c:v>95.8211</c:v>
                </c:pt>
                <c:pt idx="213">
                  <c:v>74.5435</c:v>
                </c:pt>
                <c:pt idx="214">
                  <c:v>96.084</c:v>
                </c:pt>
                <c:pt idx="215">
                  <c:v>98.18049999999999</c:v>
                </c:pt>
                <c:pt idx="216">
                  <c:v>80.247</c:v>
                </c:pt>
                <c:pt idx="217">
                  <c:v>80.247</c:v>
                </c:pt>
                <c:pt idx="218">
                  <c:v>94.3254</c:v>
                </c:pt>
                <c:pt idx="219">
                  <c:v>71.43</c:v>
                </c:pt>
                <c:pt idx="220">
                  <c:v>95.6419</c:v>
                </c:pt>
                <c:pt idx="221">
                  <c:v>70.442</c:v>
                </c:pt>
                <c:pt idx="222">
                  <c:v>93.4789</c:v>
                </c:pt>
                <c:pt idx="223">
                  <c:v>77.18989999999999</c:v>
                </c:pt>
                <c:pt idx="224">
                  <c:v>71.18300000000001</c:v>
                </c:pt>
                <c:pt idx="225">
                  <c:v>77.18989999999999</c:v>
                </c:pt>
                <c:pt idx="226">
                  <c:v>95.0477</c:v>
                </c:pt>
                <c:pt idx="227">
                  <c:v>71.18300000000001</c:v>
                </c:pt>
                <c:pt idx="228">
                  <c:v>74.5435</c:v>
                </c:pt>
                <c:pt idx="229">
                  <c:v>94.3254</c:v>
                </c:pt>
                <c:pt idx="230">
                  <c:v>97.402</c:v>
                </c:pt>
                <c:pt idx="231">
                  <c:v>97.5606</c:v>
                </c:pt>
                <c:pt idx="232">
                  <c:v>98.08880000000001</c:v>
                </c:pt>
                <c:pt idx="233">
                  <c:v>80.179</c:v>
                </c:pt>
                <c:pt idx="234">
                  <c:v>74.2336</c:v>
                </c:pt>
                <c:pt idx="235">
                  <c:v>72.434</c:v>
                </c:pt>
                <c:pt idx="236">
                  <c:v>80.247</c:v>
                </c:pt>
                <c:pt idx="237">
                  <c:v>74.2336</c:v>
                </c:pt>
                <c:pt idx="238">
                  <c:v>96.82899999999999</c:v>
                </c:pt>
                <c:pt idx="239">
                  <c:v>95.0477</c:v>
                </c:pt>
                <c:pt idx="240">
                  <c:v>97.014</c:v>
                </c:pt>
                <c:pt idx="241">
                  <c:v>95.2662</c:v>
                </c:pt>
                <c:pt idx="242">
                  <c:v>74.5435</c:v>
                </c:pt>
                <c:pt idx="243">
                  <c:v>95.13800000000001</c:v>
                </c:pt>
                <c:pt idx="244">
                  <c:v>97.412</c:v>
                </c:pt>
                <c:pt idx="245">
                  <c:v>72.434</c:v>
                </c:pt>
                <c:pt idx="246">
                  <c:v>96.5204</c:v>
                </c:pt>
                <c:pt idx="247">
                  <c:v>74.883</c:v>
                </c:pt>
                <c:pt idx="248">
                  <c:v>97.014</c:v>
                </c:pt>
                <c:pt idx="249">
                  <c:v>72.869</c:v>
                </c:pt>
                <c:pt idx="250">
                  <c:v>78.706</c:v>
                </c:pt>
                <c:pt idx="251">
                  <c:v>79.322</c:v>
                </c:pt>
                <c:pt idx="252">
                  <c:v>97.2655</c:v>
                </c:pt>
                <c:pt idx="253">
                  <c:v>98.0407</c:v>
                </c:pt>
                <c:pt idx="254">
                  <c:v>95.13800000000001</c:v>
                </c:pt>
                <c:pt idx="255">
                  <c:v>95.338</c:v>
                </c:pt>
                <c:pt idx="256">
                  <c:v>95.95</c:v>
                </c:pt>
                <c:pt idx="257">
                  <c:v>70.8914</c:v>
                </c:pt>
                <c:pt idx="258">
                  <c:v>95.13800000000001</c:v>
                </c:pt>
                <c:pt idx="259">
                  <c:v>76.1888</c:v>
                </c:pt>
                <c:pt idx="260">
                  <c:v>94.69</c:v>
                </c:pt>
                <c:pt idx="261">
                  <c:v>97.014</c:v>
                </c:pt>
                <c:pt idx="262">
                  <c:v>95.3082</c:v>
                </c:pt>
                <c:pt idx="263">
                  <c:v>97.014</c:v>
                </c:pt>
                <c:pt idx="264">
                  <c:v>98.15730000000001</c:v>
                </c:pt>
                <c:pt idx="265">
                  <c:v>98.1969</c:v>
                </c:pt>
                <c:pt idx="266">
                  <c:v>97.9178</c:v>
                </c:pt>
                <c:pt idx="267">
                  <c:v>98.0407</c:v>
                </c:pt>
                <c:pt idx="268">
                  <c:v>91.9437</c:v>
                </c:pt>
                <c:pt idx="269">
                  <c:v>98.15730000000001</c:v>
                </c:pt>
                <c:pt idx="270">
                  <c:v>98.0407</c:v>
                </c:pt>
                <c:pt idx="271">
                  <c:v>97.7991</c:v>
                </c:pt>
                <c:pt idx="272">
                  <c:v>95.4525</c:v>
                </c:pt>
                <c:pt idx="273">
                  <c:v>98.08880000000001</c:v>
                </c:pt>
                <c:pt idx="274">
                  <c:v>98.1969</c:v>
                </c:pt>
                <c:pt idx="275">
                  <c:v>72.434</c:v>
                </c:pt>
                <c:pt idx="276">
                  <c:v>97.014</c:v>
                </c:pt>
                <c:pt idx="277">
                  <c:v>97.9178</c:v>
                </c:pt>
              </c:numCache>
            </c:numRef>
          </c:xVal>
          <c:yVal>
            <c:numRef>
              <c:f>'Leak Pressure'!$E$2:$E$279</c:f>
              <c:numCache>
                <c:formatCode>0</c:formatCode>
                <c:ptCount val="278"/>
                <c:pt idx="0">
                  <c:v>610.0</c:v>
                </c:pt>
                <c:pt idx="1">
                  <c:v>610.0</c:v>
                </c:pt>
                <c:pt idx="3">
                  <c:v>610.0</c:v>
                </c:pt>
                <c:pt idx="5">
                  <c:v>34.0</c:v>
                </c:pt>
                <c:pt idx="6">
                  <c:v>34.0</c:v>
                </c:pt>
                <c:pt idx="8">
                  <c:v>75.0</c:v>
                </c:pt>
                <c:pt idx="9">
                  <c:v>299.25</c:v>
                </c:pt>
                <c:pt idx="10">
                  <c:v>148.88167</c:v>
                </c:pt>
                <c:pt idx="11">
                  <c:v>84.0</c:v>
                </c:pt>
                <c:pt idx="13">
                  <c:v>170.0</c:v>
                </c:pt>
                <c:pt idx="16">
                  <c:v>170.0</c:v>
                </c:pt>
                <c:pt idx="17">
                  <c:v>170.0</c:v>
                </c:pt>
                <c:pt idx="18">
                  <c:v>170.0</c:v>
                </c:pt>
                <c:pt idx="19">
                  <c:v>148.88167</c:v>
                </c:pt>
                <c:pt idx="20">
                  <c:v>50.0</c:v>
                </c:pt>
                <c:pt idx="21">
                  <c:v>170.0</c:v>
                </c:pt>
                <c:pt idx="35">
                  <c:v>419.0633</c:v>
                </c:pt>
                <c:pt idx="37">
                  <c:v>170.0</c:v>
                </c:pt>
                <c:pt idx="38">
                  <c:v>170.0</c:v>
                </c:pt>
                <c:pt idx="40">
                  <c:v>610.0</c:v>
                </c:pt>
                <c:pt idx="43">
                  <c:v>170.0</c:v>
                </c:pt>
                <c:pt idx="45">
                  <c:v>170.0</c:v>
                </c:pt>
                <c:pt idx="46">
                  <c:v>170.0</c:v>
                </c:pt>
                <c:pt idx="47">
                  <c:v>170.0</c:v>
                </c:pt>
                <c:pt idx="48">
                  <c:v>170.0</c:v>
                </c:pt>
                <c:pt idx="49">
                  <c:v>170.0</c:v>
                </c:pt>
                <c:pt idx="50">
                  <c:v>170.0</c:v>
                </c:pt>
                <c:pt idx="52">
                  <c:v>148.88167</c:v>
                </c:pt>
                <c:pt idx="53">
                  <c:v>50.0</c:v>
                </c:pt>
                <c:pt idx="54">
                  <c:v>170.0</c:v>
                </c:pt>
                <c:pt idx="55">
                  <c:v>170.0</c:v>
                </c:pt>
                <c:pt idx="65">
                  <c:v>170.0</c:v>
                </c:pt>
                <c:pt idx="66">
                  <c:v>610.0</c:v>
                </c:pt>
                <c:pt idx="69">
                  <c:v>170.0</c:v>
                </c:pt>
                <c:pt idx="70">
                  <c:v>170.0</c:v>
                </c:pt>
                <c:pt idx="71">
                  <c:v>170.0</c:v>
                </c:pt>
                <c:pt idx="75">
                  <c:v>610.0</c:v>
                </c:pt>
                <c:pt idx="76">
                  <c:v>170.0</c:v>
                </c:pt>
                <c:pt idx="77">
                  <c:v>170.0</c:v>
                </c:pt>
                <c:pt idx="78">
                  <c:v>170.0</c:v>
                </c:pt>
                <c:pt idx="80">
                  <c:v>444.4283</c:v>
                </c:pt>
                <c:pt idx="83">
                  <c:v>170.0</c:v>
                </c:pt>
                <c:pt idx="84">
                  <c:v>91.0</c:v>
                </c:pt>
                <c:pt idx="85">
                  <c:v>419.0633</c:v>
                </c:pt>
                <c:pt idx="86">
                  <c:v>46.0</c:v>
                </c:pt>
                <c:pt idx="87">
                  <c:v>610.0</c:v>
                </c:pt>
                <c:pt idx="89">
                  <c:v>170.0</c:v>
                </c:pt>
                <c:pt idx="90">
                  <c:v>170.0</c:v>
                </c:pt>
                <c:pt idx="91">
                  <c:v>91.0</c:v>
                </c:pt>
                <c:pt idx="95">
                  <c:v>91.0</c:v>
                </c:pt>
                <c:pt idx="97">
                  <c:v>610.0</c:v>
                </c:pt>
                <c:pt idx="99">
                  <c:v>192.01</c:v>
                </c:pt>
                <c:pt idx="101">
                  <c:v>610.0</c:v>
                </c:pt>
                <c:pt idx="102">
                  <c:v>170.0</c:v>
                </c:pt>
                <c:pt idx="103">
                  <c:v>170.0</c:v>
                </c:pt>
                <c:pt idx="105">
                  <c:v>610.0</c:v>
                </c:pt>
                <c:pt idx="107">
                  <c:v>610.0</c:v>
                </c:pt>
                <c:pt idx="108">
                  <c:v>170.0</c:v>
                </c:pt>
                <c:pt idx="109">
                  <c:v>170.0</c:v>
                </c:pt>
                <c:pt idx="112">
                  <c:v>170.0</c:v>
                </c:pt>
                <c:pt idx="116">
                  <c:v>34.0</c:v>
                </c:pt>
                <c:pt idx="117">
                  <c:v>610.0</c:v>
                </c:pt>
                <c:pt idx="118">
                  <c:v>148.88167</c:v>
                </c:pt>
                <c:pt idx="120">
                  <c:v>75.0</c:v>
                </c:pt>
                <c:pt idx="121">
                  <c:v>610.0</c:v>
                </c:pt>
                <c:pt idx="122">
                  <c:v>170.0</c:v>
                </c:pt>
                <c:pt idx="125">
                  <c:v>610.0</c:v>
                </c:pt>
                <c:pt idx="126">
                  <c:v>610.0</c:v>
                </c:pt>
                <c:pt idx="127">
                  <c:v>170.0</c:v>
                </c:pt>
                <c:pt idx="131">
                  <c:v>610.0</c:v>
                </c:pt>
                <c:pt idx="132">
                  <c:v>170.0</c:v>
                </c:pt>
                <c:pt idx="134">
                  <c:v>405.485</c:v>
                </c:pt>
                <c:pt idx="136">
                  <c:v>170.0</c:v>
                </c:pt>
                <c:pt idx="139">
                  <c:v>404.536</c:v>
                </c:pt>
                <c:pt idx="141">
                  <c:v>170.0</c:v>
                </c:pt>
                <c:pt idx="142">
                  <c:v>75.0</c:v>
                </c:pt>
                <c:pt idx="143">
                  <c:v>170.0</c:v>
                </c:pt>
                <c:pt idx="144">
                  <c:v>148.88167</c:v>
                </c:pt>
                <c:pt idx="145">
                  <c:v>148.88167</c:v>
                </c:pt>
                <c:pt idx="146">
                  <c:v>610.0</c:v>
                </c:pt>
                <c:pt idx="149">
                  <c:v>299.25</c:v>
                </c:pt>
                <c:pt idx="152">
                  <c:v>298.0</c:v>
                </c:pt>
                <c:pt idx="153">
                  <c:v>50.0</c:v>
                </c:pt>
                <c:pt idx="154">
                  <c:v>170.0</c:v>
                </c:pt>
                <c:pt idx="155">
                  <c:v>148.88167</c:v>
                </c:pt>
                <c:pt idx="156">
                  <c:v>91.0</c:v>
                </c:pt>
                <c:pt idx="159">
                  <c:v>610.0</c:v>
                </c:pt>
                <c:pt idx="160">
                  <c:v>610.0</c:v>
                </c:pt>
                <c:pt idx="161">
                  <c:v>1103.0</c:v>
                </c:pt>
                <c:pt idx="162">
                  <c:v>170.0</c:v>
                </c:pt>
                <c:pt idx="163">
                  <c:v>170.0</c:v>
                </c:pt>
                <c:pt idx="164">
                  <c:v>170.0</c:v>
                </c:pt>
                <c:pt idx="165">
                  <c:v>610.0</c:v>
                </c:pt>
                <c:pt idx="166">
                  <c:v>444.4283</c:v>
                </c:pt>
                <c:pt idx="167">
                  <c:v>610.0</c:v>
                </c:pt>
                <c:pt idx="168">
                  <c:v>405.485</c:v>
                </c:pt>
                <c:pt idx="169">
                  <c:v>91.0</c:v>
                </c:pt>
                <c:pt idx="170">
                  <c:v>405.485</c:v>
                </c:pt>
                <c:pt idx="171">
                  <c:v>148.88167</c:v>
                </c:pt>
                <c:pt idx="172">
                  <c:v>610.0</c:v>
                </c:pt>
                <c:pt idx="173">
                  <c:v>170.0</c:v>
                </c:pt>
                <c:pt idx="174">
                  <c:v>610.0</c:v>
                </c:pt>
                <c:pt idx="176">
                  <c:v>444.4283</c:v>
                </c:pt>
                <c:pt idx="178">
                  <c:v>610.0</c:v>
                </c:pt>
                <c:pt idx="179">
                  <c:v>148.88167</c:v>
                </c:pt>
                <c:pt idx="180">
                  <c:v>610.0</c:v>
                </c:pt>
                <c:pt idx="181">
                  <c:v>148.88167</c:v>
                </c:pt>
                <c:pt idx="185">
                  <c:v>610.0</c:v>
                </c:pt>
                <c:pt idx="188">
                  <c:v>148.88167</c:v>
                </c:pt>
                <c:pt idx="189">
                  <c:v>170.0</c:v>
                </c:pt>
                <c:pt idx="190">
                  <c:v>405.485</c:v>
                </c:pt>
                <c:pt idx="191">
                  <c:v>405.485</c:v>
                </c:pt>
                <c:pt idx="193">
                  <c:v>144.08</c:v>
                </c:pt>
                <c:pt idx="194">
                  <c:v>610.0</c:v>
                </c:pt>
                <c:pt idx="195">
                  <c:v>170.0</c:v>
                </c:pt>
                <c:pt idx="196">
                  <c:v>411.6</c:v>
                </c:pt>
                <c:pt idx="197">
                  <c:v>91.0</c:v>
                </c:pt>
                <c:pt idx="200">
                  <c:v>46.0</c:v>
                </c:pt>
                <c:pt idx="202">
                  <c:v>404.536</c:v>
                </c:pt>
                <c:pt idx="203">
                  <c:v>610.0</c:v>
                </c:pt>
                <c:pt idx="204">
                  <c:v>179.28</c:v>
                </c:pt>
                <c:pt idx="206">
                  <c:v>72.0</c:v>
                </c:pt>
                <c:pt idx="207">
                  <c:v>170.0</c:v>
                </c:pt>
                <c:pt idx="208">
                  <c:v>148.88167</c:v>
                </c:pt>
                <c:pt idx="209">
                  <c:v>404.536</c:v>
                </c:pt>
                <c:pt idx="210">
                  <c:v>75.0</c:v>
                </c:pt>
                <c:pt idx="213">
                  <c:v>170.0</c:v>
                </c:pt>
                <c:pt idx="214">
                  <c:v>1000.0</c:v>
                </c:pt>
                <c:pt idx="215">
                  <c:v>298.0</c:v>
                </c:pt>
                <c:pt idx="216">
                  <c:v>46.0</c:v>
                </c:pt>
                <c:pt idx="217">
                  <c:v>46.0</c:v>
                </c:pt>
                <c:pt idx="218">
                  <c:v>610.0</c:v>
                </c:pt>
                <c:pt idx="223">
                  <c:v>75.0</c:v>
                </c:pt>
                <c:pt idx="224">
                  <c:v>50.0</c:v>
                </c:pt>
                <c:pt idx="225">
                  <c:v>75.0</c:v>
                </c:pt>
                <c:pt idx="226">
                  <c:v>610.0</c:v>
                </c:pt>
                <c:pt idx="227">
                  <c:v>50.0</c:v>
                </c:pt>
                <c:pt idx="228">
                  <c:v>170.0</c:v>
                </c:pt>
                <c:pt idx="229">
                  <c:v>610.0</c:v>
                </c:pt>
                <c:pt idx="232">
                  <c:v>299.25</c:v>
                </c:pt>
                <c:pt idx="234">
                  <c:v>72.0</c:v>
                </c:pt>
                <c:pt idx="236">
                  <c:v>46.0</c:v>
                </c:pt>
                <c:pt idx="237">
                  <c:v>72.0</c:v>
                </c:pt>
                <c:pt idx="238">
                  <c:v>610.0</c:v>
                </c:pt>
                <c:pt idx="239">
                  <c:v>610.0</c:v>
                </c:pt>
                <c:pt idx="240">
                  <c:v>444.4283</c:v>
                </c:pt>
                <c:pt idx="242">
                  <c:v>170.0</c:v>
                </c:pt>
                <c:pt idx="243">
                  <c:v>610.0</c:v>
                </c:pt>
                <c:pt idx="246">
                  <c:v>144.08</c:v>
                </c:pt>
                <c:pt idx="248">
                  <c:v>444.4283</c:v>
                </c:pt>
                <c:pt idx="251">
                  <c:v>91.0</c:v>
                </c:pt>
                <c:pt idx="253">
                  <c:v>0.0</c:v>
                </c:pt>
                <c:pt idx="254">
                  <c:v>610.0</c:v>
                </c:pt>
                <c:pt idx="255">
                  <c:v>610.0</c:v>
                </c:pt>
                <c:pt idx="257">
                  <c:v>75.0</c:v>
                </c:pt>
                <c:pt idx="258">
                  <c:v>610.0</c:v>
                </c:pt>
                <c:pt idx="259">
                  <c:v>170.0</c:v>
                </c:pt>
                <c:pt idx="260">
                  <c:v>610.0</c:v>
                </c:pt>
                <c:pt idx="261">
                  <c:v>444.4283</c:v>
                </c:pt>
                <c:pt idx="263">
                  <c:v>404.536</c:v>
                </c:pt>
                <c:pt idx="264">
                  <c:v>345.0</c:v>
                </c:pt>
                <c:pt idx="265">
                  <c:v>297.5</c:v>
                </c:pt>
                <c:pt idx="266">
                  <c:v>313.0</c:v>
                </c:pt>
                <c:pt idx="267">
                  <c:v>0.0</c:v>
                </c:pt>
                <c:pt idx="268">
                  <c:v>610.0</c:v>
                </c:pt>
                <c:pt idx="269">
                  <c:v>345.0</c:v>
                </c:pt>
                <c:pt idx="270">
                  <c:v>0.0</c:v>
                </c:pt>
                <c:pt idx="271">
                  <c:v>324.0</c:v>
                </c:pt>
                <c:pt idx="273">
                  <c:v>299.25</c:v>
                </c:pt>
                <c:pt idx="274">
                  <c:v>297.5</c:v>
                </c:pt>
                <c:pt idx="276">
                  <c:v>444.4283</c:v>
                </c:pt>
                <c:pt idx="277">
                  <c:v>313.0</c:v>
                </c:pt>
              </c:numCache>
            </c:numRef>
          </c:yVal>
          <c:smooth val="0"/>
        </c:ser>
        <c:dLbls>
          <c:showLegendKey val="0"/>
          <c:showVal val="0"/>
          <c:showCatName val="0"/>
          <c:showSerName val="0"/>
          <c:showPercent val="0"/>
          <c:showBubbleSize val="0"/>
        </c:dLbls>
        <c:axId val="463743968"/>
        <c:axId val="463751104"/>
      </c:scatterChart>
      <c:valAx>
        <c:axId val="463743968"/>
        <c:scaling>
          <c:orientation val="minMax"/>
          <c:max val="100.0"/>
          <c:min val="70.0"/>
        </c:scaling>
        <c:delete val="0"/>
        <c:axPos val="b"/>
        <c:title>
          <c:tx>
            <c:rich>
              <a:bodyPr/>
              <a:lstStyle/>
              <a:p>
                <a:pPr>
                  <a:defRPr/>
                </a:pPr>
                <a:r>
                  <a:rPr lang="en-US"/>
                  <a:t>site gas composition (%CH4)</a:t>
                </a:r>
              </a:p>
            </c:rich>
          </c:tx>
          <c:overlay val="0"/>
        </c:title>
        <c:numFmt formatCode="0" sourceLinked="0"/>
        <c:majorTickMark val="out"/>
        <c:minorTickMark val="none"/>
        <c:tickLblPos val="nextTo"/>
        <c:crossAx val="463751104"/>
        <c:crosses val="autoZero"/>
        <c:crossBetween val="midCat"/>
      </c:valAx>
      <c:valAx>
        <c:axId val="463751104"/>
        <c:scaling>
          <c:orientation val="minMax"/>
        </c:scaling>
        <c:delete val="0"/>
        <c:axPos val="l"/>
        <c:title>
          <c:tx>
            <c:rich>
              <a:bodyPr rot="-5400000" vert="horz"/>
              <a:lstStyle/>
              <a:p>
                <a:pPr>
                  <a:defRPr/>
                </a:pPr>
                <a:r>
                  <a:rPr lang="en-US"/>
                  <a:t>separator pressure (psig)</a:t>
                </a:r>
              </a:p>
            </c:rich>
          </c:tx>
          <c:overlay val="0"/>
        </c:title>
        <c:numFmt formatCode="0" sourceLinked="1"/>
        <c:majorTickMark val="out"/>
        <c:minorTickMark val="none"/>
        <c:tickLblPos val="nextTo"/>
        <c:crossAx val="463743968"/>
        <c:crosses val="autoZero"/>
        <c:crossBetween val="midCat"/>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wellhead</a:t>
            </a:r>
            <a:r>
              <a:rPr lang="en-US" baseline="0"/>
              <a:t> pressure vs. leak rate</a:t>
            </a:r>
            <a:endParaRPr lang="en-US"/>
          </a:p>
        </c:rich>
      </c:tx>
      <c:overlay val="0"/>
    </c:title>
    <c:autoTitleDeleted val="0"/>
    <c:plotArea>
      <c:layout>
        <c:manualLayout>
          <c:layoutTarget val="inner"/>
          <c:xMode val="edge"/>
          <c:yMode val="edge"/>
          <c:x val="0.107169072615923"/>
          <c:y val="0.180914625255176"/>
          <c:w val="0.834108705161855"/>
          <c:h val="0.689216608340624"/>
        </c:manualLayout>
      </c:layout>
      <c:scatterChart>
        <c:scatterStyle val="lineMarker"/>
        <c:varyColors val="0"/>
        <c:ser>
          <c:idx val="0"/>
          <c:order val="0"/>
          <c:tx>
            <c:strRef>
              <c:f>'Leak Pressure'!$G$1</c:f>
              <c:strCache>
                <c:ptCount val="1"/>
                <c:pt idx="0">
                  <c:v>Leak rate (scfm whole gas)</c:v>
                </c:pt>
              </c:strCache>
            </c:strRef>
          </c:tx>
          <c:spPr>
            <a:ln w="28575">
              <a:noFill/>
            </a:ln>
          </c:spPr>
          <c:xVal>
            <c:numRef>
              <c:f>'Leak Pressure'!$D$2:$D$279</c:f>
              <c:numCache>
                <c:formatCode>0</c:formatCode>
                <c:ptCount val="278"/>
                <c:pt idx="0">
                  <c:v>850.9166667</c:v>
                </c:pt>
                <c:pt idx="1">
                  <c:v>850.9166667</c:v>
                </c:pt>
                <c:pt idx="2">
                  <c:v>261.0</c:v>
                </c:pt>
                <c:pt idx="4">
                  <c:v>410.0</c:v>
                </c:pt>
                <c:pt idx="5">
                  <c:v>75.0</c:v>
                </c:pt>
                <c:pt idx="6">
                  <c:v>75.0</c:v>
                </c:pt>
                <c:pt idx="7">
                  <c:v>192.5</c:v>
                </c:pt>
                <c:pt idx="8">
                  <c:v>92.0</c:v>
                </c:pt>
                <c:pt idx="9">
                  <c:v>433.33333</c:v>
                </c:pt>
                <c:pt idx="10">
                  <c:v>135.4</c:v>
                </c:pt>
                <c:pt idx="11">
                  <c:v>101.0</c:v>
                </c:pt>
                <c:pt idx="12">
                  <c:v>70.0</c:v>
                </c:pt>
                <c:pt idx="13">
                  <c:v>364.0</c:v>
                </c:pt>
                <c:pt idx="14">
                  <c:v>396.0</c:v>
                </c:pt>
                <c:pt idx="15">
                  <c:v>396.0</c:v>
                </c:pt>
                <c:pt idx="16">
                  <c:v>307.0</c:v>
                </c:pt>
                <c:pt idx="17">
                  <c:v>307.0</c:v>
                </c:pt>
                <c:pt idx="18">
                  <c:v>347.0</c:v>
                </c:pt>
                <c:pt idx="19">
                  <c:v>135.4</c:v>
                </c:pt>
                <c:pt idx="20">
                  <c:v>621.0</c:v>
                </c:pt>
                <c:pt idx="21">
                  <c:v>326.0</c:v>
                </c:pt>
                <c:pt idx="22">
                  <c:v>410.0</c:v>
                </c:pt>
                <c:pt idx="23">
                  <c:v>410.0</c:v>
                </c:pt>
                <c:pt idx="24">
                  <c:v>410.0</c:v>
                </c:pt>
                <c:pt idx="25">
                  <c:v>410.0</c:v>
                </c:pt>
                <c:pt idx="26">
                  <c:v>215.0</c:v>
                </c:pt>
                <c:pt idx="27">
                  <c:v>215.0</c:v>
                </c:pt>
                <c:pt idx="28">
                  <c:v>215.0</c:v>
                </c:pt>
                <c:pt idx="29">
                  <c:v>410.0</c:v>
                </c:pt>
                <c:pt idx="30">
                  <c:v>200.0</c:v>
                </c:pt>
                <c:pt idx="31">
                  <c:v>200.0</c:v>
                </c:pt>
                <c:pt idx="32">
                  <c:v>180.0</c:v>
                </c:pt>
                <c:pt idx="33">
                  <c:v>180.0</c:v>
                </c:pt>
                <c:pt idx="34">
                  <c:v>410.0</c:v>
                </c:pt>
                <c:pt idx="35">
                  <c:v>420.0</c:v>
                </c:pt>
                <c:pt idx="36">
                  <c:v>410.0</c:v>
                </c:pt>
                <c:pt idx="37">
                  <c:v>364.0</c:v>
                </c:pt>
                <c:pt idx="38">
                  <c:v>326.0</c:v>
                </c:pt>
                <c:pt idx="39">
                  <c:v>689.3333333333333</c:v>
                </c:pt>
                <c:pt idx="40">
                  <c:v>595.5</c:v>
                </c:pt>
                <c:pt idx="41">
                  <c:v>396.0</c:v>
                </c:pt>
                <c:pt idx="43">
                  <c:v>364.0</c:v>
                </c:pt>
                <c:pt idx="44">
                  <c:v>661.0</c:v>
                </c:pt>
                <c:pt idx="45">
                  <c:v>274.0</c:v>
                </c:pt>
                <c:pt idx="46">
                  <c:v>327.0</c:v>
                </c:pt>
                <c:pt idx="47">
                  <c:v>257.0</c:v>
                </c:pt>
                <c:pt idx="48">
                  <c:v>560.0</c:v>
                </c:pt>
                <c:pt idx="49">
                  <c:v>364.0</c:v>
                </c:pt>
                <c:pt idx="50">
                  <c:v>327.0</c:v>
                </c:pt>
                <c:pt idx="51">
                  <c:v>180.0</c:v>
                </c:pt>
                <c:pt idx="52">
                  <c:v>135.4</c:v>
                </c:pt>
                <c:pt idx="53">
                  <c:v>621.0</c:v>
                </c:pt>
                <c:pt idx="54">
                  <c:v>257.0</c:v>
                </c:pt>
                <c:pt idx="55">
                  <c:v>347.0</c:v>
                </c:pt>
                <c:pt idx="56">
                  <c:v>522.0</c:v>
                </c:pt>
                <c:pt idx="57">
                  <c:v>410.0</c:v>
                </c:pt>
                <c:pt idx="58">
                  <c:v>215.0</c:v>
                </c:pt>
                <c:pt idx="59">
                  <c:v>410.0</c:v>
                </c:pt>
                <c:pt idx="60">
                  <c:v>200.0</c:v>
                </c:pt>
                <c:pt idx="61">
                  <c:v>200.0</c:v>
                </c:pt>
                <c:pt idx="62">
                  <c:v>190.0</c:v>
                </c:pt>
                <c:pt idx="63">
                  <c:v>190.0</c:v>
                </c:pt>
                <c:pt idx="64">
                  <c:v>190.0</c:v>
                </c:pt>
                <c:pt idx="65">
                  <c:v>347.0</c:v>
                </c:pt>
                <c:pt idx="66">
                  <c:v>849.25</c:v>
                </c:pt>
                <c:pt idx="67">
                  <c:v>396.0</c:v>
                </c:pt>
                <c:pt idx="69">
                  <c:v>274.0</c:v>
                </c:pt>
                <c:pt idx="70">
                  <c:v>274.0</c:v>
                </c:pt>
                <c:pt idx="71">
                  <c:v>274.0</c:v>
                </c:pt>
                <c:pt idx="72">
                  <c:v>410.0</c:v>
                </c:pt>
                <c:pt idx="73">
                  <c:v>215.0</c:v>
                </c:pt>
                <c:pt idx="74">
                  <c:v>60.0</c:v>
                </c:pt>
                <c:pt idx="75">
                  <c:v>997.1</c:v>
                </c:pt>
                <c:pt idx="76">
                  <c:v>274.0</c:v>
                </c:pt>
                <c:pt idx="77">
                  <c:v>257.0</c:v>
                </c:pt>
                <c:pt idx="78">
                  <c:v>327.0</c:v>
                </c:pt>
                <c:pt idx="79">
                  <c:v>689.3333333333333</c:v>
                </c:pt>
                <c:pt idx="80">
                  <c:v>448.0</c:v>
                </c:pt>
                <c:pt idx="81">
                  <c:v>200.0</c:v>
                </c:pt>
                <c:pt idx="82">
                  <c:v>200.0</c:v>
                </c:pt>
                <c:pt idx="83">
                  <c:v>381.0</c:v>
                </c:pt>
                <c:pt idx="84">
                  <c:v>100.0</c:v>
                </c:pt>
                <c:pt idx="85">
                  <c:v>420.0</c:v>
                </c:pt>
                <c:pt idx="86">
                  <c:v>82.0</c:v>
                </c:pt>
                <c:pt idx="87">
                  <c:v>879.8</c:v>
                </c:pt>
                <c:pt idx="89">
                  <c:v>560.0</c:v>
                </c:pt>
                <c:pt idx="90">
                  <c:v>326.0</c:v>
                </c:pt>
                <c:pt idx="91">
                  <c:v>115.0</c:v>
                </c:pt>
                <c:pt idx="92">
                  <c:v>410.0</c:v>
                </c:pt>
                <c:pt idx="93">
                  <c:v>200.0</c:v>
                </c:pt>
                <c:pt idx="94">
                  <c:v>200.0</c:v>
                </c:pt>
                <c:pt idx="95">
                  <c:v>100.0</c:v>
                </c:pt>
                <c:pt idx="96">
                  <c:v>261.0</c:v>
                </c:pt>
                <c:pt idx="97">
                  <c:v>1002.083333</c:v>
                </c:pt>
                <c:pt idx="98">
                  <c:v>522.0</c:v>
                </c:pt>
                <c:pt idx="99">
                  <c:v>1412.0</c:v>
                </c:pt>
                <c:pt idx="101">
                  <c:v>850.9166667</c:v>
                </c:pt>
                <c:pt idx="102">
                  <c:v>364.0</c:v>
                </c:pt>
                <c:pt idx="103">
                  <c:v>257.0</c:v>
                </c:pt>
                <c:pt idx="104">
                  <c:v>1368.63</c:v>
                </c:pt>
                <c:pt idx="105">
                  <c:v>927.8</c:v>
                </c:pt>
                <c:pt idx="106">
                  <c:v>410.0</c:v>
                </c:pt>
                <c:pt idx="107">
                  <c:v>850.9166667</c:v>
                </c:pt>
                <c:pt idx="108">
                  <c:v>257.0</c:v>
                </c:pt>
                <c:pt idx="109">
                  <c:v>381.0</c:v>
                </c:pt>
                <c:pt idx="110">
                  <c:v>522.0</c:v>
                </c:pt>
                <c:pt idx="112">
                  <c:v>560.0</c:v>
                </c:pt>
                <c:pt idx="113">
                  <c:v>215.0</c:v>
                </c:pt>
                <c:pt idx="114">
                  <c:v>410.0</c:v>
                </c:pt>
                <c:pt idx="115">
                  <c:v>0.0</c:v>
                </c:pt>
                <c:pt idx="116">
                  <c:v>75.0</c:v>
                </c:pt>
                <c:pt idx="117">
                  <c:v>1002.083333</c:v>
                </c:pt>
                <c:pt idx="118">
                  <c:v>135.4</c:v>
                </c:pt>
                <c:pt idx="119">
                  <c:v>147.0</c:v>
                </c:pt>
                <c:pt idx="120">
                  <c:v>95.0</c:v>
                </c:pt>
                <c:pt idx="121">
                  <c:v>850.9166667</c:v>
                </c:pt>
                <c:pt idx="122">
                  <c:v>257.0</c:v>
                </c:pt>
                <c:pt idx="123">
                  <c:v>174.0</c:v>
                </c:pt>
                <c:pt idx="124">
                  <c:v>45.0</c:v>
                </c:pt>
                <c:pt idx="125">
                  <c:v>850.9166667</c:v>
                </c:pt>
                <c:pt idx="126">
                  <c:v>849.25</c:v>
                </c:pt>
                <c:pt idx="127">
                  <c:v>101.0</c:v>
                </c:pt>
                <c:pt idx="128">
                  <c:v>239.6</c:v>
                </c:pt>
                <c:pt idx="130">
                  <c:v>261.0</c:v>
                </c:pt>
                <c:pt idx="131">
                  <c:v>934.4</c:v>
                </c:pt>
                <c:pt idx="132">
                  <c:v>274.0</c:v>
                </c:pt>
                <c:pt idx="133">
                  <c:v>215.0</c:v>
                </c:pt>
                <c:pt idx="134">
                  <c:v>412.0</c:v>
                </c:pt>
                <c:pt idx="135">
                  <c:v>215.0</c:v>
                </c:pt>
                <c:pt idx="136">
                  <c:v>307.0</c:v>
                </c:pt>
                <c:pt idx="137">
                  <c:v>239.6</c:v>
                </c:pt>
                <c:pt idx="138">
                  <c:v>522.0</c:v>
                </c:pt>
                <c:pt idx="139">
                  <c:v>412.0</c:v>
                </c:pt>
                <c:pt idx="140">
                  <c:v>215.0</c:v>
                </c:pt>
                <c:pt idx="141">
                  <c:v>347.0</c:v>
                </c:pt>
                <c:pt idx="142">
                  <c:v>95.0</c:v>
                </c:pt>
                <c:pt idx="143">
                  <c:v>257.0</c:v>
                </c:pt>
                <c:pt idx="144">
                  <c:v>135.4</c:v>
                </c:pt>
                <c:pt idx="145">
                  <c:v>135.4</c:v>
                </c:pt>
                <c:pt idx="146">
                  <c:v>1002.083333</c:v>
                </c:pt>
                <c:pt idx="147">
                  <c:v>410.0</c:v>
                </c:pt>
                <c:pt idx="148">
                  <c:v>200.0</c:v>
                </c:pt>
                <c:pt idx="149">
                  <c:v>433.33333</c:v>
                </c:pt>
                <c:pt idx="150">
                  <c:v>410.0</c:v>
                </c:pt>
                <c:pt idx="151">
                  <c:v>291.6666666666666</c:v>
                </c:pt>
                <c:pt idx="152">
                  <c:v>600.0</c:v>
                </c:pt>
                <c:pt idx="153">
                  <c:v>621.0</c:v>
                </c:pt>
                <c:pt idx="154">
                  <c:v>347.0</c:v>
                </c:pt>
                <c:pt idx="155">
                  <c:v>135.4</c:v>
                </c:pt>
                <c:pt idx="156">
                  <c:v>100.0</c:v>
                </c:pt>
                <c:pt idx="157">
                  <c:v>689.3333333333333</c:v>
                </c:pt>
                <c:pt idx="158">
                  <c:v>291.6666666666666</c:v>
                </c:pt>
                <c:pt idx="159">
                  <c:v>934.4</c:v>
                </c:pt>
                <c:pt idx="160">
                  <c:v>1008.06</c:v>
                </c:pt>
                <c:pt idx="161">
                  <c:v>3500.0</c:v>
                </c:pt>
                <c:pt idx="162">
                  <c:v>274.0</c:v>
                </c:pt>
                <c:pt idx="163">
                  <c:v>347.0</c:v>
                </c:pt>
                <c:pt idx="164">
                  <c:v>257.0</c:v>
                </c:pt>
                <c:pt idx="165">
                  <c:v>509.9</c:v>
                </c:pt>
                <c:pt idx="166">
                  <c:v>448.0</c:v>
                </c:pt>
                <c:pt idx="167">
                  <c:v>123.2</c:v>
                </c:pt>
                <c:pt idx="168">
                  <c:v>412.0</c:v>
                </c:pt>
                <c:pt idx="169">
                  <c:v>100.0</c:v>
                </c:pt>
                <c:pt idx="170">
                  <c:v>412.0</c:v>
                </c:pt>
                <c:pt idx="171">
                  <c:v>135.4</c:v>
                </c:pt>
                <c:pt idx="172">
                  <c:v>849.25</c:v>
                </c:pt>
                <c:pt idx="173">
                  <c:v>257.0</c:v>
                </c:pt>
                <c:pt idx="174">
                  <c:v>1008.06</c:v>
                </c:pt>
                <c:pt idx="175">
                  <c:v>689.3333333333333</c:v>
                </c:pt>
                <c:pt idx="176">
                  <c:v>448.0</c:v>
                </c:pt>
                <c:pt idx="177">
                  <c:v>410.0</c:v>
                </c:pt>
                <c:pt idx="178">
                  <c:v>471.6</c:v>
                </c:pt>
                <c:pt idx="179">
                  <c:v>135.4</c:v>
                </c:pt>
                <c:pt idx="181">
                  <c:v>135.4</c:v>
                </c:pt>
                <c:pt idx="183">
                  <c:v>1368.63</c:v>
                </c:pt>
                <c:pt idx="184">
                  <c:v>689.3333333333333</c:v>
                </c:pt>
                <c:pt idx="185">
                  <c:v>997.1</c:v>
                </c:pt>
                <c:pt idx="186">
                  <c:v>522.0</c:v>
                </c:pt>
                <c:pt idx="187">
                  <c:v>147.4</c:v>
                </c:pt>
                <c:pt idx="188">
                  <c:v>135.4</c:v>
                </c:pt>
                <c:pt idx="189">
                  <c:v>274.0</c:v>
                </c:pt>
                <c:pt idx="190">
                  <c:v>412.0</c:v>
                </c:pt>
                <c:pt idx="191">
                  <c:v>412.0</c:v>
                </c:pt>
                <c:pt idx="192">
                  <c:v>689.3333333333333</c:v>
                </c:pt>
                <c:pt idx="193">
                  <c:v>215.0</c:v>
                </c:pt>
                <c:pt idx="194">
                  <c:v>729.5</c:v>
                </c:pt>
                <c:pt idx="195">
                  <c:v>274.0</c:v>
                </c:pt>
                <c:pt idx="197">
                  <c:v>100.0</c:v>
                </c:pt>
                <c:pt idx="198">
                  <c:v>190.0</c:v>
                </c:pt>
                <c:pt idx="199">
                  <c:v>239.6</c:v>
                </c:pt>
                <c:pt idx="200">
                  <c:v>82.0</c:v>
                </c:pt>
                <c:pt idx="201">
                  <c:v>174.0</c:v>
                </c:pt>
                <c:pt idx="202">
                  <c:v>412.0</c:v>
                </c:pt>
                <c:pt idx="203">
                  <c:v>850.9166667</c:v>
                </c:pt>
                <c:pt idx="204">
                  <c:v>174.0</c:v>
                </c:pt>
                <c:pt idx="205">
                  <c:v>689.3333333333333</c:v>
                </c:pt>
                <c:pt idx="206">
                  <c:v>513.0</c:v>
                </c:pt>
                <c:pt idx="207">
                  <c:v>364.0</c:v>
                </c:pt>
                <c:pt idx="208">
                  <c:v>135.4</c:v>
                </c:pt>
                <c:pt idx="209">
                  <c:v>412.0</c:v>
                </c:pt>
                <c:pt idx="210">
                  <c:v>92.0</c:v>
                </c:pt>
                <c:pt idx="211">
                  <c:v>261.0</c:v>
                </c:pt>
                <c:pt idx="212">
                  <c:v>226.6666666666667</c:v>
                </c:pt>
                <c:pt idx="213">
                  <c:v>560.0</c:v>
                </c:pt>
                <c:pt idx="214">
                  <c:v>886.0718</c:v>
                </c:pt>
                <c:pt idx="215">
                  <c:v>600.0</c:v>
                </c:pt>
                <c:pt idx="216">
                  <c:v>82.0</c:v>
                </c:pt>
                <c:pt idx="217">
                  <c:v>82.0</c:v>
                </c:pt>
                <c:pt idx="218">
                  <c:v>534.0</c:v>
                </c:pt>
                <c:pt idx="219">
                  <c:v>698.0</c:v>
                </c:pt>
                <c:pt idx="220">
                  <c:v>147.4</c:v>
                </c:pt>
                <c:pt idx="221">
                  <c:v>261.0</c:v>
                </c:pt>
                <c:pt idx="222">
                  <c:v>689.3333333333333</c:v>
                </c:pt>
                <c:pt idx="223">
                  <c:v>92.0</c:v>
                </c:pt>
                <c:pt idx="224">
                  <c:v>621.0</c:v>
                </c:pt>
                <c:pt idx="225">
                  <c:v>92.0</c:v>
                </c:pt>
                <c:pt idx="226">
                  <c:v>879.8</c:v>
                </c:pt>
                <c:pt idx="227">
                  <c:v>621.0</c:v>
                </c:pt>
                <c:pt idx="228">
                  <c:v>257.0</c:v>
                </c:pt>
                <c:pt idx="229">
                  <c:v>499.8</c:v>
                </c:pt>
                <c:pt idx="230">
                  <c:v>410.0</c:v>
                </c:pt>
                <c:pt idx="231">
                  <c:v>180.0</c:v>
                </c:pt>
                <c:pt idx="232">
                  <c:v>433.33333</c:v>
                </c:pt>
                <c:pt idx="233">
                  <c:v>522.0</c:v>
                </c:pt>
                <c:pt idx="234">
                  <c:v>513.0</c:v>
                </c:pt>
                <c:pt idx="235">
                  <c:v>147.0</c:v>
                </c:pt>
                <c:pt idx="236">
                  <c:v>82.0</c:v>
                </c:pt>
                <c:pt idx="237">
                  <c:v>513.0</c:v>
                </c:pt>
                <c:pt idx="238">
                  <c:v>829.6</c:v>
                </c:pt>
                <c:pt idx="239">
                  <c:v>879.8</c:v>
                </c:pt>
                <c:pt idx="240">
                  <c:v>448.0</c:v>
                </c:pt>
                <c:pt idx="241">
                  <c:v>60.0</c:v>
                </c:pt>
                <c:pt idx="242">
                  <c:v>274.0</c:v>
                </c:pt>
                <c:pt idx="243">
                  <c:v>850.9166667</c:v>
                </c:pt>
                <c:pt idx="244">
                  <c:v>215.0</c:v>
                </c:pt>
                <c:pt idx="245">
                  <c:v>147.0</c:v>
                </c:pt>
                <c:pt idx="246">
                  <c:v>215.0</c:v>
                </c:pt>
                <c:pt idx="247">
                  <c:v>822.0</c:v>
                </c:pt>
                <c:pt idx="248">
                  <c:v>448.0</c:v>
                </c:pt>
                <c:pt idx="249">
                  <c:v>110.0</c:v>
                </c:pt>
                <c:pt idx="250">
                  <c:v>174.0</c:v>
                </c:pt>
                <c:pt idx="251">
                  <c:v>100.0</c:v>
                </c:pt>
                <c:pt idx="253">
                  <c:v>9.0</c:v>
                </c:pt>
                <c:pt idx="254">
                  <c:v>850.9166667</c:v>
                </c:pt>
                <c:pt idx="255">
                  <c:v>997.1</c:v>
                </c:pt>
                <c:pt idx="256">
                  <c:v>1368.63</c:v>
                </c:pt>
                <c:pt idx="257">
                  <c:v>95.0</c:v>
                </c:pt>
                <c:pt idx="258">
                  <c:v>850.9166667</c:v>
                </c:pt>
                <c:pt idx="259">
                  <c:v>326.0</c:v>
                </c:pt>
                <c:pt idx="260">
                  <c:v>595.5</c:v>
                </c:pt>
                <c:pt idx="261">
                  <c:v>448.0</c:v>
                </c:pt>
                <c:pt idx="262">
                  <c:v>70.0</c:v>
                </c:pt>
                <c:pt idx="263">
                  <c:v>412.0</c:v>
                </c:pt>
                <c:pt idx="264">
                  <c:v>826.0</c:v>
                </c:pt>
                <c:pt idx="265">
                  <c:v>625.0</c:v>
                </c:pt>
                <c:pt idx="266">
                  <c:v>484.0</c:v>
                </c:pt>
                <c:pt idx="267">
                  <c:v>9.0</c:v>
                </c:pt>
                <c:pt idx="269">
                  <c:v>826.0</c:v>
                </c:pt>
                <c:pt idx="270">
                  <c:v>9.0</c:v>
                </c:pt>
                <c:pt idx="271">
                  <c:v>827.0</c:v>
                </c:pt>
                <c:pt idx="272">
                  <c:v>160.4</c:v>
                </c:pt>
                <c:pt idx="273">
                  <c:v>433.33333</c:v>
                </c:pt>
                <c:pt idx="274">
                  <c:v>625.0</c:v>
                </c:pt>
                <c:pt idx="275">
                  <c:v>147.0</c:v>
                </c:pt>
                <c:pt idx="276">
                  <c:v>448.0</c:v>
                </c:pt>
                <c:pt idx="277">
                  <c:v>484.0</c:v>
                </c:pt>
              </c:numCache>
            </c:numRef>
          </c:xVal>
          <c:yVal>
            <c:numRef>
              <c:f>'Leak Pressure'!$G$2:$G$279</c:f>
              <c:numCache>
                <c:formatCode>0.000</c:formatCode>
                <c:ptCount val="278"/>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pt idx="24">
                  <c:v>0.0</c:v>
                </c:pt>
                <c:pt idx="25">
                  <c:v>0.0</c:v>
                </c:pt>
                <c:pt idx="26">
                  <c:v>0.0</c:v>
                </c:pt>
                <c:pt idx="27">
                  <c:v>0.0</c:v>
                </c:pt>
                <c:pt idx="28">
                  <c:v>0.0</c:v>
                </c:pt>
                <c:pt idx="29">
                  <c:v>0.0</c:v>
                </c:pt>
                <c:pt idx="30">
                  <c:v>0.0</c:v>
                </c:pt>
                <c:pt idx="31">
                  <c:v>0.0</c:v>
                </c:pt>
                <c:pt idx="32">
                  <c:v>0.0</c:v>
                </c:pt>
                <c:pt idx="33">
                  <c:v>0.0</c:v>
                </c:pt>
                <c:pt idx="34">
                  <c:v>0.0</c:v>
                </c:pt>
                <c:pt idx="35">
                  <c:v>0.0</c:v>
                </c:pt>
                <c:pt idx="36">
                  <c:v>0.0</c:v>
                </c:pt>
                <c:pt idx="37">
                  <c:v>0.000717319062045403</c:v>
                </c:pt>
                <c:pt idx="38">
                  <c:v>0.00072683911546054</c:v>
                </c:pt>
                <c:pt idx="39">
                  <c:v>0.000959842274566774</c:v>
                </c:pt>
                <c:pt idx="40">
                  <c:v>0.00100434047945929</c:v>
                </c:pt>
                <c:pt idx="41">
                  <c:v>0.00145962393071143</c:v>
                </c:pt>
                <c:pt idx="42">
                  <c:v>0.0019582135523614</c:v>
                </c:pt>
                <c:pt idx="43">
                  <c:v>0.00215195718613621</c:v>
                </c:pt>
                <c:pt idx="44">
                  <c:v>0.00223659911260343</c:v>
                </c:pt>
                <c:pt idx="45">
                  <c:v>0.00283050836088995</c:v>
                </c:pt>
                <c:pt idx="46">
                  <c:v>0.00290735646184216</c:v>
                </c:pt>
                <c:pt idx="47">
                  <c:v>0.00353813545111244</c:v>
                </c:pt>
                <c:pt idx="48">
                  <c:v>0.00353813545111244</c:v>
                </c:pt>
                <c:pt idx="49">
                  <c:v>0.00358659531022701</c:v>
                </c:pt>
                <c:pt idx="50">
                  <c:v>0.0036341955773027</c:v>
                </c:pt>
                <c:pt idx="51">
                  <c:v>0.00392392010709241</c:v>
                </c:pt>
                <c:pt idx="52">
                  <c:v>0.00392700203318686</c:v>
                </c:pt>
                <c:pt idx="53">
                  <c:v>0.00414351741286543</c:v>
                </c:pt>
                <c:pt idx="54">
                  <c:v>0.00424576254133492</c:v>
                </c:pt>
                <c:pt idx="55">
                  <c:v>0.00424576254133492</c:v>
                </c:pt>
                <c:pt idx="56">
                  <c:v>0.00456710610010102</c:v>
                </c:pt>
                <c:pt idx="57">
                  <c:v>0.00489245600706351</c:v>
                </c:pt>
                <c:pt idx="58">
                  <c:v>0.00489780519853817</c:v>
                </c:pt>
                <c:pt idx="59">
                  <c:v>0.00490490013386551</c:v>
                </c:pt>
                <c:pt idx="60">
                  <c:v>0.00490490013386551</c:v>
                </c:pt>
                <c:pt idx="61">
                  <c:v>0.00490490013386551</c:v>
                </c:pt>
                <c:pt idx="62">
                  <c:v>0.00490490013386551</c:v>
                </c:pt>
                <c:pt idx="63">
                  <c:v>0.00490490013386551</c:v>
                </c:pt>
                <c:pt idx="64">
                  <c:v>0.00490490013386551</c:v>
                </c:pt>
                <c:pt idx="65">
                  <c:v>0.00495338963155741</c:v>
                </c:pt>
                <c:pt idx="66">
                  <c:v>0.00502230377424151</c:v>
                </c:pt>
                <c:pt idx="67">
                  <c:v>0.00510868375749002</c:v>
                </c:pt>
                <c:pt idx="68">
                  <c:v>0.00547455550109175</c:v>
                </c:pt>
                <c:pt idx="69">
                  <c:v>0.0056610167217799</c:v>
                </c:pt>
                <c:pt idx="70">
                  <c:v>0.0056610167217799</c:v>
                </c:pt>
                <c:pt idx="71">
                  <c:v>0.0056610167217799</c:v>
                </c:pt>
                <c:pt idx="72">
                  <c:v>0.00587094720847621</c:v>
                </c:pt>
                <c:pt idx="73">
                  <c:v>0.0058773662382458</c:v>
                </c:pt>
                <c:pt idx="74">
                  <c:v>0.00595728600489995</c:v>
                </c:pt>
                <c:pt idx="75">
                  <c:v>0.00601019530512492</c:v>
                </c:pt>
                <c:pt idx="76">
                  <c:v>0.00636864381200239</c:v>
                </c:pt>
                <c:pt idx="77">
                  <c:v>0.00636864381200239</c:v>
                </c:pt>
                <c:pt idx="78">
                  <c:v>0.00654155203914486</c:v>
                </c:pt>
                <c:pt idx="79">
                  <c:v>0.00671889592196742</c:v>
                </c:pt>
                <c:pt idx="80">
                  <c:v>0.00683411672542107</c:v>
                </c:pt>
                <c:pt idx="81">
                  <c:v>0.00686686018741172</c:v>
                </c:pt>
                <c:pt idx="82">
                  <c:v>0.00686686018741172</c:v>
                </c:pt>
                <c:pt idx="83">
                  <c:v>0.00707627090222487</c:v>
                </c:pt>
                <c:pt idx="84">
                  <c:v>0.007224212702655</c:v>
                </c:pt>
                <c:pt idx="85">
                  <c:v>0.00781364531516078</c:v>
                </c:pt>
                <c:pt idx="86">
                  <c:v>0.00789836380176206</c:v>
                </c:pt>
                <c:pt idx="87">
                  <c:v>0.0080051595146437</c:v>
                </c:pt>
                <c:pt idx="88">
                  <c:v>0.00899577905158937</c:v>
                </c:pt>
                <c:pt idx="89">
                  <c:v>0.00919915217289234</c:v>
                </c:pt>
                <c:pt idx="90">
                  <c:v>0.00944890850098702</c:v>
                </c:pt>
                <c:pt idx="91">
                  <c:v>0.0094776411414694</c:v>
                </c:pt>
                <c:pt idx="92">
                  <c:v>0.00980980026773103</c:v>
                </c:pt>
                <c:pt idx="93">
                  <c:v>0.00980980026773103</c:v>
                </c:pt>
                <c:pt idx="94">
                  <c:v>0.00980980026773103</c:v>
                </c:pt>
                <c:pt idx="95">
                  <c:v>0.010434973903835</c:v>
                </c:pt>
                <c:pt idx="96">
                  <c:v>0.010458078986968</c:v>
                </c:pt>
                <c:pt idx="97">
                  <c:v>0.0110042565207388</c:v>
                </c:pt>
                <c:pt idx="98">
                  <c:v>0.0114177652502526</c:v>
                </c:pt>
                <c:pt idx="99">
                  <c:v>0.0115046262538727</c:v>
                </c:pt>
                <c:pt idx="100">
                  <c:v>0.0118108063518251</c:v>
                </c:pt>
                <c:pt idx="101">
                  <c:v>0.012006558893397</c:v>
                </c:pt>
                <c:pt idx="102">
                  <c:v>0.0125535347455742</c:v>
                </c:pt>
                <c:pt idx="103">
                  <c:v>0.0127372876240048</c:v>
                </c:pt>
                <c:pt idx="104">
                  <c:v>0.012993903074518</c:v>
                </c:pt>
                <c:pt idx="105">
                  <c:v>0.0130604683122787</c:v>
                </c:pt>
                <c:pt idx="106">
                  <c:v>0.0137337203748234</c:v>
                </c:pt>
                <c:pt idx="107">
                  <c:v>0.0140076520422965</c:v>
                </c:pt>
                <c:pt idx="108">
                  <c:v>0.0141525418044497</c:v>
                </c:pt>
                <c:pt idx="109">
                  <c:v>0.0141525418044497</c:v>
                </c:pt>
                <c:pt idx="110">
                  <c:v>0.0144625026503199</c:v>
                </c:pt>
                <c:pt idx="111">
                  <c:v>0.0146771851191491</c:v>
                </c:pt>
                <c:pt idx="112">
                  <c:v>0.0148601688946722</c:v>
                </c:pt>
                <c:pt idx="113">
                  <c:v>0.0156729766353221</c:v>
                </c:pt>
                <c:pt idx="114">
                  <c:v>0.0156956804283696</c:v>
                </c:pt>
                <c:pt idx="115">
                  <c:v>0.015824177664284</c:v>
                </c:pt>
                <c:pt idx="116">
                  <c:v>0.0159522199338067</c:v>
                </c:pt>
                <c:pt idx="117">
                  <c:v>0.0160061913028928</c:v>
                </c:pt>
                <c:pt idx="118">
                  <c:v>0.0166897586410441</c:v>
                </c:pt>
                <c:pt idx="119">
                  <c:v>0.0170841731783417</c:v>
                </c:pt>
                <c:pt idx="120">
                  <c:v>0.0174642340255659</c:v>
                </c:pt>
                <c:pt idx="121">
                  <c:v>0.0190103849145452</c:v>
                </c:pt>
                <c:pt idx="122">
                  <c:v>0.0198135585262296</c:v>
                </c:pt>
                <c:pt idx="123">
                  <c:v>0.0203849897085356</c:v>
                </c:pt>
                <c:pt idx="124">
                  <c:v>0.0207736466472961</c:v>
                </c:pt>
                <c:pt idx="125">
                  <c:v>0.0210114780634447</c:v>
                </c:pt>
                <c:pt idx="126">
                  <c:v>0.0210936758518144</c:v>
                </c:pt>
                <c:pt idx="127">
                  <c:v>0.0212288127066746</c:v>
                </c:pt>
                <c:pt idx="128">
                  <c:v>0.0219079008633182</c:v>
                </c:pt>
                <c:pt idx="129">
                  <c:v>0.0219896821261073</c:v>
                </c:pt>
                <c:pt idx="130">
                  <c:v>0.0228770477839925</c:v>
                </c:pt>
                <c:pt idx="131">
                  <c:v>0.0240133583978324</c:v>
                </c:pt>
                <c:pt idx="132">
                  <c:v>0.0240593210675646</c:v>
                </c:pt>
                <c:pt idx="133">
                  <c:v>0.0244890259926908</c:v>
                </c:pt>
                <c:pt idx="134">
                  <c:v>0.0253838621229926</c:v>
                </c:pt>
                <c:pt idx="135">
                  <c:v>0.0254685870323985</c:v>
                </c:pt>
                <c:pt idx="136">
                  <c:v>0.0254745752480095</c:v>
                </c:pt>
                <c:pt idx="137">
                  <c:v>0.0268869692413451</c:v>
                </c:pt>
                <c:pt idx="138">
                  <c:v>0.028163820950623</c:v>
                </c:pt>
                <c:pt idx="139">
                  <c:v>0.0283127692910302</c:v>
                </c:pt>
                <c:pt idx="140">
                  <c:v>0.0284072701515214</c:v>
                </c:pt>
                <c:pt idx="141">
                  <c:v>0.0287555105081268</c:v>
                </c:pt>
                <c:pt idx="142">
                  <c:v>0.0291070567092764</c:v>
                </c:pt>
                <c:pt idx="143">
                  <c:v>0.0297203377893445</c:v>
                </c:pt>
                <c:pt idx="144">
                  <c:v>0.0304342657571981</c:v>
                </c:pt>
                <c:pt idx="145">
                  <c:v>0.0304342657571981</c:v>
                </c:pt>
                <c:pt idx="146">
                  <c:v>0.0320123826057855</c:v>
                </c:pt>
                <c:pt idx="147">
                  <c:v>0.034254945167572</c:v>
                </c:pt>
                <c:pt idx="148">
                  <c:v>0.0343343009370586</c:v>
                </c:pt>
                <c:pt idx="149">
                  <c:v>0.0345276422996305</c:v>
                </c:pt>
                <c:pt idx="150">
                  <c:v>0.0372772410173779</c:v>
                </c:pt>
                <c:pt idx="151">
                  <c:v>0.0378409196730042</c:v>
                </c:pt>
                <c:pt idx="152">
                  <c:v>0.0385000891215669</c:v>
                </c:pt>
                <c:pt idx="153">
                  <c:v>0.038672829186744</c:v>
                </c:pt>
                <c:pt idx="154">
                  <c:v>0.0389194899622368</c:v>
                </c:pt>
                <c:pt idx="155">
                  <c:v>0.0392700203318686</c:v>
                </c:pt>
                <c:pt idx="156">
                  <c:v>0.04173989561534</c:v>
                </c:pt>
                <c:pt idx="157">
                  <c:v>0.042233060080938</c:v>
                </c:pt>
                <c:pt idx="158">
                  <c:v>0.0428199880510311</c:v>
                </c:pt>
                <c:pt idx="159">
                  <c:v>0.0440244903960261</c:v>
                </c:pt>
                <c:pt idx="160">
                  <c:v>0.0440599122264933</c:v>
                </c:pt>
                <c:pt idx="161">
                  <c:v>0.0440797775897498</c:v>
                </c:pt>
                <c:pt idx="162">
                  <c:v>0.0445805066840167</c:v>
                </c:pt>
                <c:pt idx="163">
                  <c:v>0.0452881337742392</c:v>
                </c:pt>
                <c:pt idx="164">
                  <c:v>0.0452881337742392</c:v>
                </c:pt>
                <c:pt idx="165">
                  <c:v>0.0454472708305504</c:v>
                </c:pt>
                <c:pt idx="166">
                  <c:v>0.0468625146886016</c:v>
                </c:pt>
                <c:pt idx="167">
                  <c:v>0.047858531042576</c:v>
                </c:pt>
                <c:pt idx="168">
                  <c:v>0.0488151194672934</c:v>
                </c:pt>
                <c:pt idx="169">
                  <c:v>0.04976679861829</c:v>
                </c:pt>
                <c:pt idx="170">
                  <c:v>0.0497914218566392</c:v>
                </c:pt>
                <c:pt idx="171">
                  <c:v>0.0500692759231324</c:v>
                </c:pt>
                <c:pt idx="172">
                  <c:v>0.0502230377424151</c:v>
                </c:pt>
                <c:pt idx="173">
                  <c:v>0.0502415234057966</c:v>
                </c:pt>
                <c:pt idx="174">
                  <c:v>0.0510694437170718</c:v>
                </c:pt>
                <c:pt idx="175">
                  <c:v>0.0518314828266058</c:v>
                </c:pt>
                <c:pt idx="176">
                  <c:v>0.0546729338033686</c:v>
                </c:pt>
                <c:pt idx="177">
                  <c:v>0.0548079122681152</c:v>
                </c:pt>
                <c:pt idx="178">
                  <c:v>0.0579511707445409</c:v>
                </c:pt>
                <c:pt idx="179">
                  <c:v>0.0589050304978028</c:v>
                </c:pt>
                <c:pt idx="180">
                  <c:v>0.0595743762876034</c:v>
                </c:pt>
                <c:pt idx="181">
                  <c:v>0.0598867810060995</c:v>
                </c:pt>
                <c:pt idx="182">
                  <c:v>0.0599718603439291</c:v>
                </c:pt>
                <c:pt idx="183">
                  <c:v>0.0609713913496613</c:v>
                </c:pt>
                <c:pt idx="184">
                  <c:v>0.0623897478468403</c:v>
                </c:pt>
                <c:pt idx="185">
                  <c:v>0.0631070507038117</c:v>
                </c:pt>
                <c:pt idx="186">
                  <c:v>0.0631783010513975</c:v>
                </c:pt>
                <c:pt idx="187">
                  <c:v>0.0695250721702517</c:v>
                </c:pt>
                <c:pt idx="188">
                  <c:v>0.0706860365973634</c:v>
                </c:pt>
                <c:pt idx="189">
                  <c:v>0.0735932173831387</c:v>
                </c:pt>
                <c:pt idx="190">
                  <c:v>0.0741989815902859</c:v>
                </c:pt>
                <c:pt idx="191">
                  <c:v>0.0800567959263611</c:v>
                </c:pt>
                <c:pt idx="192">
                  <c:v>0.0815865933381758</c:v>
                </c:pt>
                <c:pt idx="193">
                  <c:v>0.0835378013352618</c:v>
                </c:pt>
                <c:pt idx="194">
                  <c:v>0.0840541749037588</c:v>
                </c:pt>
                <c:pt idx="195">
                  <c:v>0.0849152508266985</c:v>
                </c:pt>
                <c:pt idx="196">
                  <c:v>0.0850825117081587</c:v>
                </c:pt>
                <c:pt idx="197">
                  <c:v>0.085887862131565</c:v>
                </c:pt>
                <c:pt idx="198">
                  <c:v>0.086326242356033</c:v>
                </c:pt>
                <c:pt idx="199">
                  <c:v>0.0886274171288783</c:v>
                </c:pt>
                <c:pt idx="200">
                  <c:v>0.0900413473400875</c:v>
                </c:pt>
                <c:pt idx="201">
                  <c:v>0.092864953116662</c:v>
                </c:pt>
                <c:pt idx="202">
                  <c:v>0.0947013317665491</c:v>
                </c:pt>
                <c:pt idx="203">
                  <c:v>0.0960524711471757</c:v>
                </c:pt>
                <c:pt idx="204">
                  <c:v>0.0996834634492548</c:v>
                </c:pt>
                <c:pt idx="205">
                  <c:v>0.0998235965549445</c:v>
                </c:pt>
                <c:pt idx="206">
                  <c:v>0.100886525778084</c:v>
                </c:pt>
                <c:pt idx="207">
                  <c:v>0.101905164405249</c:v>
                </c:pt>
                <c:pt idx="208">
                  <c:v>0.102102052862858</c:v>
                </c:pt>
                <c:pt idx="209">
                  <c:v>0.104464355660008</c:v>
                </c:pt>
                <c:pt idx="210">
                  <c:v>0.105821201996634</c:v>
                </c:pt>
                <c:pt idx="211">
                  <c:v>0.109156199426479</c:v>
                </c:pt>
                <c:pt idx="212">
                  <c:v>0.109901159556716</c:v>
                </c:pt>
                <c:pt idx="213">
                  <c:v>0.110389826074708</c:v>
                </c:pt>
                <c:pt idx="214">
                  <c:v>0.111949877190791</c:v>
                </c:pt>
                <c:pt idx="215">
                  <c:v>0.118461812681744</c:v>
                </c:pt>
                <c:pt idx="216">
                  <c:v>0.12084496616696</c:v>
                </c:pt>
                <c:pt idx="217">
                  <c:v>0.124794148067841</c:v>
                </c:pt>
                <c:pt idx="218">
                  <c:v>0.125473986858259</c:v>
                </c:pt>
                <c:pt idx="219">
                  <c:v>0.125783032339353</c:v>
                </c:pt>
                <c:pt idx="220">
                  <c:v>0.127131560539889</c:v>
                </c:pt>
                <c:pt idx="221">
                  <c:v>0.128111467590358</c:v>
                </c:pt>
                <c:pt idx="222">
                  <c:v>0.129578707066514</c:v>
                </c:pt>
                <c:pt idx="223">
                  <c:v>0.135260183003217</c:v>
                </c:pt>
                <c:pt idx="224">
                  <c:v>0.136045488389082</c:v>
                </c:pt>
                <c:pt idx="225">
                  <c:v>0.136851479273843</c:v>
                </c:pt>
                <c:pt idx="226">
                  <c:v>0.138089001627604</c:v>
                </c:pt>
                <c:pt idx="227">
                  <c:v>0.140879592037425</c:v>
                </c:pt>
                <c:pt idx="228">
                  <c:v>0.143648299315165</c:v>
                </c:pt>
                <c:pt idx="229">
                  <c:v>0.148197622273534</c:v>
                </c:pt>
                <c:pt idx="230">
                  <c:v>0.148730662614731</c:v>
                </c:pt>
                <c:pt idx="231">
                  <c:v>0.155975824256923</c:v>
                </c:pt>
                <c:pt idx="232">
                  <c:v>0.1588271545783</c:v>
                </c:pt>
                <c:pt idx="233">
                  <c:v>0.164415819603637</c:v>
                </c:pt>
                <c:pt idx="234">
                  <c:v>0.167626842831279</c:v>
                </c:pt>
                <c:pt idx="235">
                  <c:v>0.173575199491951</c:v>
                </c:pt>
                <c:pt idx="236">
                  <c:v>0.173764003638765</c:v>
                </c:pt>
                <c:pt idx="237">
                  <c:v>0.174611294615915</c:v>
                </c:pt>
                <c:pt idx="238">
                  <c:v>0.175307304629811</c:v>
                </c:pt>
                <c:pt idx="239">
                  <c:v>0.176113509322161</c:v>
                </c:pt>
                <c:pt idx="240">
                  <c:v>0.184521151586369</c:v>
                </c:pt>
                <c:pt idx="241">
                  <c:v>0.188647390155165</c:v>
                </c:pt>
                <c:pt idx="242">
                  <c:v>0.196012703991629</c:v>
                </c:pt>
                <c:pt idx="243">
                  <c:v>0.200109314889949</c:v>
                </c:pt>
                <c:pt idx="244">
                  <c:v>0.200810013140065</c:v>
                </c:pt>
                <c:pt idx="245">
                  <c:v>0.207060178921501</c:v>
                </c:pt>
                <c:pt idx="246">
                  <c:v>0.212729982470027</c:v>
                </c:pt>
                <c:pt idx="247">
                  <c:v>0.215603701774769</c:v>
                </c:pt>
                <c:pt idx="248">
                  <c:v>0.217715432824128</c:v>
                </c:pt>
                <c:pt idx="249">
                  <c:v>0.218666154331746</c:v>
                </c:pt>
                <c:pt idx="250">
                  <c:v>0.228009884888064</c:v>
                </c:pt>
                <c:pt idx="251">
                  <c:v>0.22956942588437</c:v>
                </c:pt>
                <c:pt idx="252">
                  <c:v>0.23261067901774</c:v>
                </c:pt>
                <c:pt idx="253">
                  <c:v>0.235541545501001</c:v>
                </c:pt>
                <c:pt idx="254">
                  <c:v>0.248135550463537</c:v>
                </c:pt>
                <c:pt idx="255">
                  <c:v>0.253429902032768</c:v>
                </c:pt>
                <c:pt idx="256">
                  <c:v>0.263876185513288</c:v>
                </c:pt>
                <c:pt idx="257">
                  <c:v>0.279427744409054</c:v>
                </c:pt>
                <c:pt idx="258">
                  <c:v>0.289157960015977</c:v>
                </c:pt>
                <c:pt idx="259">
                  <c:v>0.294369841761519</c:v>
                </c:pt>
                <c:pt idx="260">
                  <c:v>0.314358570070757</c:v>
                </c:pt>
                <c:pt idx="261">
                  <c:v>0.330966509988249</c:v>
                </c:pt>
                <c:pt idx="262">
                  <c:v>0.35172986164884</c:v>
                </c:pt>
                <c:pt idx="263">
                  <c:v>0.359279279279279</c:v>
                </c:pt>
                <c:pt idx="264">
                  <c:v>0.497680834741787</c:v>
                </c:pt>
                <c:pt idx="265">
                  <c:v>0.535646043816047</c:v>
                </c:pt>
                <c:pt idx="266">
                  <c:v>0.657982491436695</c:v>
                </c:pt>
                <c:pt idx="267">
                  <c:v>0.658333692027903</c:v>
                </c:pt>
                <c:pt idx="268">
                  <c:v>0.775516408410799</c:v>
                </c:pt>
                <c:pt idx="269">
                  <c:v>0.775825812242187</c:v>
                </c:pt>
                <c:pt idx="270">
                  <c:v>0.833757939304799</c:v>
                </c:pt>
                <c:pt idx="271">
                  <c:v>0.872654615431021</c:v>
                </c:pt>
                <c:pt idx="272">
                  <c:v>1.018119273984442</c:v>
                </c:pt>
                <c:pt idx="273">
                  <c:v>1.051613334040176</c:v>
                </c:pt>
                <c:pt idx="274">
                  <c:v>1.223206435233699</c:v>
                </c:pt>
                <c:pt idx="275">
                  <c:v>1.300447262335367</c:v>
                </c:pt>
                <c:pt idx="276">
                  <c:v>2.060974343909127</c:v>
                </c:pt>
                <c:pt idx="277">
                  <c:v>4.91957823807316</c:v>
                </c:pt>
              </c:numCache>
            </c:numRef>
          </c:yVal>
          <c:smooth val="0"/>
        </c:ser>
        <c:dLbls>
          <c:showLegendKey val="0"/>
          <c:showVal val="0"/>
          <c:showCatName val="0"/>
          <c:showSerName val="0"/>
          <c:showPercent val="0"/>
          <c:showBubbleSize val="0"/>
        </c:dLbls>
        <c:axId val="463796480"/>
        <c:axId val="463803616"/>
      </c:scatterChart>
      <c:valAx>
        <c:axId val="463796480"/>
        <c:scaling>
          <c:orientation val="minMax"/>
        </c:scaling>
        <c:delete val="0"/>
        <c:axPos val="b"/>
        <c:title>
          <c:tx>
            <c:rich>
              <a:bodyPr/>
              <a:lstStyle/>
              <a:p>
                <a:pPr>
                  <a:defRPr/>
                </a:pPr>
                <a:r>
                  <a:rPr lang="en-US"/>
                  <a:t>wellhead pressure (psig)</a:t>
                </a:r>
              </a:p>
            </c:rich>
          </c:tx>
          <c:overlay val="0"/>
        </c:title>
        <c:numFmt formatCode="0" sourceLinked="1"/>
        <c:majorTickMark val="out"/>
        <c:minorTickMark val="none"/>
        <c:tickLblPos val="nextTo"/>
        <c:crossAx val="463803616"/>
        <c:crosses val="autoZero"/>
        <c:crossBetween val="midCat"/>
      </c:valAx>
      <c:valAx>
        <c:axId val="463803616"/>
        <c:scaling>
          <c:orientation val="minMax"/>
          <c:max val="5.0"/>
        </c:scaling>
        <c:delete val="0"/>
        <c:axPos val="l"/>
        <c:title>
          <c:tx>
            <c:rich>
              <a:bodyPr rot="-5400000" vert="horz"/>
              <a:lstStyle/>
              <a:p>
                <a:pPr>
                  <a:defRPr/>
                </a:pPr>
                <a:r>
                  <a:rPr lang="en-US"/>
                  <a:t>leak emission rate (scfm whole gas)</a:t>
                </a:r>
              </a:p>
            </c:rich>
          </c:tx>
          <c:overlay val="0"/>
        </c:title>
        <c:numFmt formatCode="0" sourceLinked="0"/>
        <c:majorTickMark val="out"/>
        <c:minorTickMark val="none"/>
        <c:tickLblPos val="nextTo"/>
        <c:crossAx val="463796480"/>
        <c:crosses val="autoZero"/>
        <c:crossBetween val="midCat"/>
        <c:majorUnit val="1.0"/>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separator</a:t>
            </a:r>
            <a:r>
              <a:rPr lang="en-US" baseline="0"/>
              <a:t> pressure vs. leak rate</a:t>
            </a:r>
            <a:endParaRPr lang="en-US"/>
          </a:p>
        </c:rich>
      </c:tx>
      <c:overlay val="0"/>
    </c:title>
    <c:autoTitleDeleted val="0"/>
    <c:plotArea>
      <c:layout>
        <c:manualLayout>
          <c:layoutTarget val="inner"/>
          <c:xMode val="edge"/>
          <c:yMode val="edge"/>
          <c:x val="0.107169072615923"/>
          <c:y val="0.180914625255176"/>
          <c:w val="0.834108705161855"/>
          <c:h val="0.689216608340624"/>
        </c:manualLayout>
      </c:layout>
      <c:scatterChart>
        <c:scatterStyle val="lineMarker"/>
        <c:varyColors val="0"/>
        <c:ser>
          <c:idx val="0"/>
          <c:order val="0"/>
          <c:tx>
            <c:strRef>
              <c:f>'Leak Pressure'!$G$1</c:f>
              <c:strCache>
                <c:ptCount val="1"/>
                <c:pt idx="0">
                  <c:v>Leak rate (scfm whole gas)</c:v>
                </c:pt>
              </c:strCache>
            </c:strRef>
          </c:tx>
          <c:spPr>
            <a:ln w="28575">
              <a:noFill/>
            </a:ln>
          </c:spPr>
          <c:xVal>
            <c:numRef>
              <c:f>'Leak Pressure'!$E$2:$E$279</c:f>
              <c:numCache>
                <c:formatCode>0</c:formatCode>
                <c:ptCount val="278"/>
                <c:pt idx="0">
                  <c:v>610.0</c:v>
                </c:pt>
                <c:pt idx="1">
                  <c:v>610.0</c:v>
                </c:pt>
                <c:pt idx="3">
                  <c:v>610.0</c:v>
                </c:pt>
                <c:pt idx="5">
                  <c:v>34.0</c:v>
                </c:pt>
                <c:pt idx="6">
                  <c:v>34.0</c:v>
                </c:pt>
                <c:pt idx="8">
                  <c:v>75.0</c:v>
                </c:pt>
                <c:pt idx="9">
                  <c:v>299.25</c:v>
                </c:pt>
                <c:pt idx="10">
                  <c:v>148.88167</c:v>
                </c:pt>
                <c:pt idx="11">
                  <c:v>84.0</c:v>
                </c:pt>
                <c:pt idx="13">
                  <c:v>170.0</c:v>
                </c:pt>
                <c:pt idx="16">
                  <c:v>170.0</c:v>
                </c:pt>
                <c:pt idx="17">
                  <c:v>170.0</c:v>
                </c:pt>
                <c:pt idx="18">
                  <c:v>170.0</c:v>
                </c:pt>
                <c:pt idx="19">
                  <c:v>148.88167</c:v>
                </c:pt>
                <c:pt idx="20">
                  <c:v>50.0</c:v>
                </c:pt>
                <c:pt idx="21">
                  <c:v>170.0</c:v>
                </c:pt>
                <c:pt idx="35">
                  <c:v>419.0633</c:v>
                </c:pt>
                <c:pt idx="37">
                  <c:v>170.0</c:v>
                </c:pt>
                <c:pt idx="38">
                  <c:v>170.0</c:v>
                </c:pt>
                <c:pt idx="40">
                  <c:v>610.0</c:v>
                </c:pt>
                <c:pt idx="43">
                  <c:v>170.0</c:v>
                </c:pt>
                <c:pt idx="45">
                  <c:v>170.0</c:v>
                </c:pt>
                <c:pt idx="46">
                  <c:v>170.0</c:v>
                </c:pt>
                <c:pt idx="47">
                  <c:v>170.0</c:v>
                </c:pt>
                <c:pt idx="48">
                  <c:v>170.0</c:v>
                </c:pt>
                <c:pt idx="49">
                  <c:v>170.0</c:v>
                </c:pt>
                <c:pt idx="50">
                  <c:v>170.0</c:v>
                </c:pt>
                <c:pt idx="52">
                  <c:v>148.88167</c:v>
                </c:pt>
                <c:pt idx="53">
                  <c:v>50.0</c:v>
                </c:pt>
                <c:pt idx="54">
                  <c:v>170.0</c:v>
                </c:pt>
                <c:pt idx="55">
                  <c:v>170.0</c:v>
                </c:pt>
                <c:pt idx="65">
                  <c:v>170.0</c:v>
                </c:pt>
                <c:pt idx="66">
                  <c:v>610.0</c:v>
                </c:pt>
                <c:pt idx="69">
                  <c:v>170.0</c:v>
                </c:pt>
                <c:pt idx="70">
                  <c:v>170.0</c:v>
                </c:pt>
                <c:pt idx="71">
                  <c:v>170.0</c:v>
                </c:pt>
                <c:pt idx="75">
                  <c:v>610.0</c:v>
                </c:pt>
                <c:pt idx="76">
                  <c:v>170.0</c:v>
                </c:pt>
                <c:pt idx="77">
                  <c:v>170.0</c:v>
                </c:pt>
                <c:pt idx="78">
                  <c:v>170.0</c:v>
                </c:pt>
                <c:pt idx="80">
                  <c:v>444.4283</c:v>
                </c:pt>
                <c:pt idx="83">
                  <c:v>170.0</c:v>
                </c:pt>
                <c:pt idx="84">
                  <c:v>91.0</c:v>
                </c:pt>
                <c:pt idx="85">
                  <c:v>419.0633</c:v>
                </c:pt>
                <c:pt idx="86">
                  <c:v>46.0</c:v>
                </c:pt>
                <c:pt idx="87">
                  <c:v>610.0</c:v>
                </c:pt>
                <c:pt idx="89">
                  <c:v>170.0</c:v>
                </c:pt>
                <c:pt idx="90">
                  <c:v>170.0</c:v>
                </c:pt>
                <c:pt idx="91">
                  <c:v>91.0</c:v>
                </c:pt>
                <c:pt idx="95">
                  <c:v>91.0</c:v>
                </c:pt>
                <c:pt idx="97">
                  <c:v>610.0</c:v>
                </c:pt>
                <c:pt idx="99">
                  <c:v>192.01</c:v>
                </c:pt>
                <c:pt idx="101">
                  <c:v>610.0</c:v>
                </c:pt>
                <c:pt idx="102">
                  <c:v>170.0</c:v>
                </c:pt>
                <c:pt idx="103">
                  <c:v>170.0</c:v>
                </c:pt>
                <c:pt idx="105">
                  <c:v>610.0</c:v>
                </c:pt>
                <c:pt idx="107">
                  <c:v>610.0</c:v>
                </c:pt>
                <c:pt idx="108">
                  <c:v>170.0</c:v>
                </c:pt>
                <c:pt idx="109">
                  <c:v>170.0</c:v>
                </c:pt>
                <c:pt idx="112">
                  <c:v>170.0</c:v>
                </c:pt>
                <c:pt idx="116">
                  <c:v>34.0</c:v>
                </c:pt>
                <c:pt idx="117">
                  <c:v>610.0</c:v>
                </c:pt>
                <c:pt idx="118">
                  <c:v>148.88167</c:v>
                </c:pt>
                <c:pt idx="120">
                  <c:v>75.0</c:v>
                </c:pt>
                <c:pt idx="121">
                  <c:v>610.0</c:v>
                </c:pt>
                <c:pt idx="122">
                  <c:v>170.0</c:v>
                </c:pt>
                <c:pt idx="125">
                  <c:v>610.0</c:v>
                </c:pt>
                <c:pt idx="126">
                  <c:v>610.0</c:v>
                </c:pt>
                <c:pt idx="127">
                  <c:v>170.0</c:v>
                </c:pt>
                <c:pt idx="131">
                  <c:v>610.0</c:v>
                </c:pt>
                <c:pt idx="132">
                  <c:v>170.0</c:v>
                </c:pt>
                <c:pt idx="134">
                  <c:v>405.485</c:v>
                </c:pt>
                <c:pt idx="136">
                  <c:v>170.0</c:v>
                </c:pt>
                <c:pt idx="139">
                  <c:v>404.536</c:v>
                </c:pt>
                <c:pt idx="141">
                  <c:v>170.0</c:v>
                </c:pt>
                <c:pt idx="142">
                  <c:v>75.0</c:v>
                </c:pt>
                <c:pt idx="143">
                  <c:v>170.0</c:v>
                </c:pt>
                <c:pt idx="144">
                  <c:v>148.88167</c:v>
                </c:pt>
                <c:pt idx="145">
                  <c:v>148.88167</c:v>
                </c:pt>
                <c:pt idx="146">
                  <c:v>610.0</c:v>
                </c:pt>
                <c:pt idx="149">
                  <c:v>299.25</c:v>
                </c:pt>
                <c:pt idx="152">
                  <c:v>298.0</c:v>
                </c:pt>
                <c:pt idx="153">
                  <c:v>50.0</c:v>
                </c:pt>
                <c:pt idx="154">
                  <c:v>170.0</c:v>
                </c:pt>
                <c:pt idx="155">
                  <c:v>148.88167</c:v>
                </c:pt>
                <c:pt idx="156">
                  <c:v>91.0</c:v>
                </c:pt>
                <c:pt idx="159">
                  <c:v>610.0</c:v>
                </c:pt>
                <c:pt idx="160">
                  <c:v>610.0</c:v>
                </c:pt>
                <c:pt idx="161">
                  <c:v>1103.0</c:v>
                </c:pt>
                <c:pt idx="162">
                  <c:v>170.0</c:v>
                </c:pt>
                <c:pt idx="163">
                  <c:v>170.0</c:v>
                </c:pt>
                <c:pt idx="164">
                  <c:v>170.0</c:v>
                </c:pt>
                <c:pt idx="165">
                  <c:v>610.0</c:v>
                </c:pt>
                <c:pt idx="166">
                  <c:v>444.4283</c:v>
                </c:pt>
                <c:pt idx="167">
                  <c:v>610.0</c:v>
                </c:pt>
                <c:pt idx="168">
                  <c:v>405.485</c:v>
                </c:pt>
                <c:pt idx="169">
                  <c:v>91.0</c:v>
                </c:pt>
                <c:pt idx="170">
                  <c:v>405.485</c:v>
                </c:pt>
                <c:pt idx="171">
                  <c:v>148.88167</c:v>
                </c:pt>
                <c:pt idx="172">
                  <c:v>610.0</c:v>
                </c:pt>
                <c:pt idx="173">
                  <c:v>170.0</c:v>
                </c:pt>
                <c:pt idx="174">
                  <c:v>610.0</c:v>
                </c:pt>
                <c:pt idx="176">
                  <c:v>444.4283</c:v>
                </c:pt>
                <c:pt idx="178">
                  <c:v>610.0</c:v>
                </c:pt>
                <c:pt idx="179">
                  <c:v>148.88167</c:v>
                </c:pt>
                <c:pt idx="180">
                  <c:v>610.0</c:v>
                </c:pt>
                <c:pt idx="181">
                  <c:v>148.88167</c:v>
                </c:pt>
                <c:pt idx="185">
                  <c:v>610.0</c:v>
                </c:pt>
                <c:pt idx="188">
                  <c:v>148.88167</c:v>
                </c:pt>
                <c:pt idx="189">
                  <c:v>170.0</c:v>
                </c:pt>
                <c:pt idx="190">
                  <c:v>405.485</c:v>
                </c:pt>
                <c:pt idx="191">
                  <c:v>405.485</c:v>
                </c:pt>
                <c:pt idx="193">
                  <c:v>144.08</c:v>
                </c:pt>
                <c:pt idx="194">
                  <c:v>610.0</c:v>
                </c:pt>
                <c:pt idx="195">
                  <c:v>170.0</c:v>
                </c:pt>
                <c:pt idx="196">
                  <c:v>411.6</c:v>
                </c:pt>
                <c:pt idx="197">
                  <c:v>91.0</c:v>
                </c:pt>
                <c:pt idx="200">
                  <c:v>46.0</c:v>
                </c:pt>
                <c:pt idx="202">
                  <c:v>404.536</c:v>
                </c:pt>
                <c:pt idx="203">
                  <c:v>610.0</c:v>
                </c:pt>
                <c:pt idx="204">
                  <c:v>179.28</c:v>
                </c:pt>
                <c:pt idx="206">
                  <c:v>72.0</c:v>
                </c:pt>
                <c:pt idx="207">
                  <c:v>170.0</c:v>
                </c:pt>
                <c:pt idx="208">
                  <c:v>148.88167</c:v>
                </c:pt>
                <c:pt idx="209">
                  <c:v>404.536</c:v>
                </c:pt>
                <c:pt idx="210">
                  <c:v>75.0</c:v>
                </c:pt>
                <c:pt idx="213">
                  <c:v>170.0</c:v>
                </c:pt>
                <c:pt idx="214">
                  <c:v>1000.0</c:v>
                </c:pt>
                <c:pt idx="215">
                  <c:v>298.0</c:v>
                </c:pt>
                <c:pt idx="216">
                  <c:v>46.0</c:v>
                </c:pt>
                <c:pt idx="217">
                  <c:v>46.0</c:v>
                </c:pt>
                <c:pt idx="218">
                  <c:v>610.0</c:v>
                </c:pt>
                <c:pt idx="223">
                  <c:v>75.0</c:v>
                </c:pt>
                <c:pt idx="224">
                  <c:v>50.0</c:v>
                </c:pt>
                <c:pt idx="225">
                  <c:v>75.0</c:v>
                </c:pt>
                <c:pt idx="226">
                  <c:v>610.0</c:v>
                </c:pt>
                <c:pt idx="227">
                  <c:v>50.0</c:v>
                </c:pt>
                <c:pt idx="228">
                  <c:v>170.0</c:v>
                </c:pt>
                <c:pt idx="229">
                  <c:v>610.0</c:v>
                </c:pt>
                <c:pt idx="232">
                  <c:v>299.25</c:v>
                </c:pt>
                <c:pt idx="234">
                  <c:v>72.0</c:v>
                </c:pt>
                <c:pt idx="236">
                  <c:v>46.0</c:v>
                </c:pt>
                <c:pt idx="237">
                  <c:v>72.0</c:v>
                </c:pt>
                <c:pt idx="238">
                  <c:v>610.0</c:v>
                </c:pt>
                <c:pt idx="239">
                  <c:v>610.0</c:v>
                </c:pt>
                <c:pt idx="240">
                  <c:v>444.4283</c:v>
                </c:pt>
                <c:pt idx="242">
                  <c:v>170.0</c:v>
                </c:pt>
                <c:pt idx="243">
                  <c:v>610.0</c:v>
                </c:pt>
                <c:pt idx="246">
                  <c:v>144.08</c:v>
                </c:pt>
                <c:pt idx="248">
                  <c:v>444.4283</c:v>
                </c:pt>
                <c:pt idx="251">
                  <c:v>91.0</c:v>
                </c:pt>
                <c:pt idx="253">
                  <c:v>0.0</c:v>
                </c:pt>
                <c:pt idx="254">
                  <c:v>610.0</c:v>
                </c:pt>
                <c:pt idx="255">
                  <c:v>610.0</c:v>
                </c:pt>
                <c:pt idx="257">
                  <c:v>75.0</c:v>
                </c:pt>
                <c:pt idx="258">
                  <c:v>610.0</c:v>
                </c:pt>
                <c:pt idx="259">
                  <c:v>170.0</c:v>
                </c:pt>
                <c:pt idx="260">
                  <c:v>610.0</c:v>
                </c:pt>
                <c:pt idx="261">
                  <c:v>444.4283</c:v>
                </c:pt>
                <c:pt idx="263">
                  <c:v>404.536</c:v>
                </c:pt>
                <c:pt idx="264">
                  <c:v>345.0</c:v>
                </c:pt>
                <c:pt idx="265">
                  <c:v>297.5</c:v>
                </c:pt>
                <c:pt idx="266">
                  <c:v>313.0</c:v>
                </c:pt>
                <c:pt idx="267">
                  <c:v>0.0</c:v>
                </c:pt>
                <c:pt idx="268">
                  <c:v>610.0</c:v>
                </c:pt>
                <c:pt idx="269">
                  <c:v>345.0</c:v>
                </c:pt>
                <c:pt idx="270">
                  <c:v>0.0</c:v>
                </c:pt>
                <c:pt idx="271">
                  <c:v>324.0</c:v>
                </c:pt>
                <c:pt idx="273">
                  <c:v>299.25</c:v>
                </c:pt>
                <c:pt idx="274">
                  <c:v>297.5</c:v>
                </c:pt>
                <c:pt idx="276">
                  <c:v>444.4283</c:v>
                </c:pt>
                <c:pt idx="277">
                  <c:v>313.0</c:v>
                </c:pt>
              </c:numCache>
            </c:numRef>
          </c:xVal>
          <c:yVal>
            <c:numRef>
              <c:f>'Leak Pressure'!$G$2:$G$279</c:f>
              <c:numCache>
                <c:formatCode>0.000</c:formatCode>
                <c:ptCount val="278"/>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pt idx="24">
                  <c:v>0.0</c:v>
                </c:pt>
                <c:pt idx="25">
                  <c:v>0.0</c:v>
                </c:pt>
                <c:pt idx="26">
                  <c:v>0.0</c:v>
                </c:pt>
                <c:pt idx="27">
                  <c:v>0.0</c:v>
                </c:pt>
                <c:pt idx="28">
                  <c:v>0.0</c:v>
                </c:pt>
                <c:pt idx="29">
                  <c:v>0.0</c:v>
                </c:pt>
                <c:pt idx="30">
                  <c:v>0.0</c:v>
                </c:pt>
                <c:pt idx="31">
                  <c:v>0.0</c:v>
                </c:pt>
                <c:pt idx="32">
                  <c:v>0.0</c:v>
                </c:pt>
                <c:pt idx="33">
                  <c:v>0.0</c:v>
                </c:pt>
                <c:pt idx="34">
                  <c:v>0.0</c:v>
                </c:pt>
                <c:pt idx="35">
                  <c:v>0.0</c:v>
                </c:pt>
                <c:pt idx="36">
                  <c:v>0.0</c:v>
                </c:pt>
                <c:pt idx="37">
                  <c:v>0.000717319062045403</c:v>
                </c:pt>
                <c:pt idx="38">
                  <c:v>0.00072683911546054</c:v>
                </c:pt>
                <c:pt idx="39">
                  <c:v>0.000959842274566774</c:v>
                </c:pt>
                <c:pt idx="40">
                  <c:v>0.00100434047945929</c:v>
                </c:pt>
                <c:pt idx="41">
                  <c:v>0.00145962393071143</c:v>
                </c:pt>
                <c:pt idx="42">
                  <c:v>0.0019582135523614</c:v>
                </c:pt>
                <c:pt idx="43">
                  <c:v>0.00215195718613621</c:v>
                </c:pt>
                <c:pt idx="44">
                  <c:v>0.00223659911260343</c:v>
                </c:pt>
                <c:pt idx="45">
                  <c:v>0.00283050836088995</c:v>
                </c:pt>
                <c:pt idx="46">
                  <c:v>0.00290735646184216</c:v>
                </c:pt>
                <c:pt idx="47">
                  <c:v>0.00353813545111244</c:v>
                </c:pt>
                <c:pt idx="48">
                  <c:v>0.00353813545111244</c:v>
                </c:pt>
                <c:pt idx="49">
                  <c:v>0.00358659531022701</c:v>
                </c:pt>
                <c:pt idx="50">
                  <c:v>0.0036341955773027</c:v>
                </c:pt>
                <c:pt idx="51">
                  <c:v>0.00392392010709241</c:v>
                </c:pt>
                <c:pt idx="52">
                  <c:v>0.00392700203318686</c:v>
                </c:pt>
                <c:pt idx="53">
                  <c:v>0.00414351741286543</c:v>
                </c:pt>
                <c:pt idx="54">
                  <c:v>0.00424576254133492</c:v>
                </c:pt>
                <c:pt idx="55">
                  <c:v>0.00424576254133492</c:v>
                </c:pt>
                <c:pt idx="56">
                  <c:v>0.00456710610010102</c:v>
                </c:pt>
                <c:pt idx="57">
                  <c:v>0.00489245600706351</c:v>
                </c:pt>
                <c:pt idx="58">
                  <c:v>0.00489780519853817</c:v>
                </c:pt>
                <c:pt idx="59">
                  <c:v>0.00490490013386551</c:v>
                </c:pt>
                <c:pt idx="60">
                  <c:v>0.00490490013386551</c:v>
                </c:pt>
                <c:pt idx="61">
                  <c:v>0.00490490013386551</c:v>
                </c:pt>
                <c:pt idx="62">
                  <c:v>0.00490490013386551</c:v>
                </c:pt>
                <c:pt idx="63">
                  <c:v>0.00490490013386551</c:v>
                </c:pt>
                <c:pt idx="64">
                  <c:v>0.00490490013386551</c:v>
                </c:pt>
                <c:pt idx="65">
                  <c:v>0.00495338963155741</c:v>
                </c:pt>
                <c:pt idx="66">
                  <c:v>0.00502230377424151</c:v>
                </c:pt>
                <c:pt idx="67">
                  <c:v>0.00510868375749002</c:v>
                </c:pt>
                <c:pt idx="68">
                  <c:v>0.00547455550109175</c:v>
                </c:pt>
                <c:pt idx="69">
                  <c:v>0.0056610167217799</c:v>
                </c:pt>
                <c:pt idx="70">
                  <c:v>0.0056610167217799</c:v>
                </c:pt>
                <c:pt idx="71">
                  <c:v>0.0056610167217799</c:v>
                </c:pt>
                <c:pt idx="72">
                  <c:v>0.00587094720847621</c:v>
                </c:pt>
                <c:pt idx="73">
                  <c:v>0.0058773662382458</c:v>
                </c:pt>
                <c:pt idx="74">
                  <c:v>0.00595728600489995</c:v>
                </c:pt>
                <c:pt idx="75">
                  <c:v>0.00601019530512492</c:v>
                </c:pt>
                <c:pt idx="76">
                  <c:v>0.00636864381200239</c:v>
                </c:pt>
                <c:pt idx="77">
                  <c:v>0.00636864381200239</c:v>
                </c:pt>
                <c:pt idx="78">
                  <c:v>0.00654155203914486</c:v>
                </c:pt>
                <c:pt idx="79">
                  <c:v>0.00671889592196742</c:v>
                </c:pt>
                <c:pt idx="80">
                  <c:v>0.00683411672542107</c:v>
                </c:pt>
                <c:pt idx="81">
                  <c:v>0.00686686018741172</c:v>
                </c:pt>
                <c:pt idx="82">
                  <c:v>0.00686686018741172</c:v>
                </c:pt>
                <c:pt idx="83">
                  <c:v>0.00707627090222487</c:v>
                </c:pt>
                <c:pt idx="84">
                  <c:v>0.007224212702655</c:v>
                </c:pt>
                <c:pt idx="85">
                  <c:v>0.00781364531516078</c:v>
                </c:pt>
                <c:pt idx="86">
                  <c:v>0.00789836380176206</c:v>
                </c:pt>
                <c:pt idx="87">
                  <c:v>0.0080051595146437</c:v>
                </c:pt>
                <c:pt idx="88">
                  <c:v>0.00899577905158937</c:v>
                </c:pt>
                <c:pt idx="89">
                  <c:v>0.00919915217289234</c:v>
                </c:pt>
                <c:pt idx="90">
                  <c:v>0.00944890850098702</c:v>
                </c:pt>
                <c:pt idx="91">
                  <c:v>0.0094776411414694</c:v>
                </c:pt>
                <c:pt idx="92">
                  <c:v>0.00980980026773103</c:v>
                </c:pt>
                <c:pt idx="93">
                  <c:v>0.00980980026773103</c:v>
                </c:pt>
                <c:pt idx="94">
                  <c:v>0.00980980026773103</c:v>
                </c:pt>
                <c:pt idx="95">
                  <c:v>0.010434973903835</c:v>
                </c:pt>
                <c:pt idx="96">
                  <c:v>0.010458078986968</c:v>
                </c:pt>
                <c:pt idx="97">
                  <c:v>0.0110042565207388</c:v>
                </c:pt>
                <c:pt idx="98">
                  <c:v>0.0114177652502526</c:v>
                </c:pt>
                <c:pt idx="99">
                  <c:v>0.0115046262538727</c:v>
                </c:pt>
                <c:pt idx="100">
                  <c:v>0.0118108063518251</c:v>
                </c:pt>
                <c:pt idx="101">
                  <c:v>0.012006558893397</c:v>
                </c:pt>
                <c:pt idx="102">
                  <c:v>0.0125535347455742</c:v>
                </c:pt>
                <c:pt idx="103">
                  <c:v>0.0127372876240048</c:v>
                </c:pt>
                <c:pt idx="104">
                  <c:v>0.012993903074518</c:v>
                </c:pt>
                <c:pt idx="105">
                  <c:v>0.0130604683122787</c:v>
                </c:pt>
                <c:pt idx="106">
                  <c:v>0.0137337203748234</c:v>
                </c:pt>
                <c:pt idx="107">
                  <c:v>0.0140076520422965</c:v>
                </c:pt>
                <c:pt idx="108">
                  <c:v>0.0141525418044497</c:v>
                </c:pt>
                <c:pt idx="109">
                  <c:v>0.0141525418044497</c:v>
                </c:pt>
                <c:pt idx="110">
                  <c:v>0.0144625026503199</c:v>
                </c:pt>
                <c:pt idx="111">
                  <c:v>0.0146771851191491</c:v>
                </c:pt>
                <c:pt idx="112">
                  <c:v>0.0148601688946722</c:v>
                </c:pt>
                <c:pt idx="113">
                  <c:v>0.0156729766353221</c:v>
                </c:pt>
                <c:pt idx="114">
                  <c:v>0.0156956804283696</c:v>
                </c:pt>
                <c:pt idx="115">
                  <c:v>0.015824177664284</c:v>
                </c:pt>
                <c:pt idx="116">
                  <c:v>0.0159522199338067</c:v>
                </c:pt>
                <c:pt idx="117">
                  <c:v>0.0160061913028928</c:v>
                </c:pt>
                <c:pt idx="118">
                  <c:v>0.0166897586410441</c:v>
                </c:pt>
                <c:pt idx="119">
                  <c:v>0.0170841731783417</c:v>
                </c:pt>
                <c:pt idx="120">
                  <c:v>0.0174642340255659</c:v>
                </c:pt>
                <c:pt idx="121">
                  <c:v>0.0190103849145452</c:v>
                </c:pt>
                <c:pt idx="122">
                  <c:v>0.0198135585262296</c:v>
                </c:pt>
                <c:pt idx="123">
                  <c:v>0.0203849897085356</c:v>
                </c:pt>
                <c:pt idx="124">
                  <c:v>0.0207736466472961</c:v>
                </c:pt>
                <c:pt idx="125">
                  <c:v>0.0210114780634447</c:v>
                </c:pt>
                <c:pt idx="126">
                  <c:v>0.0210936758518144</c:v>
                </c:pt>
                <c:pt idx="127">
                  <c:v>0.0212288127066746</c:v>
                </c:pt>
                <c:pt idx="128">
                  <c:v>0.0219079008633182</c:v>
                </c:pt>
                <c:pt idx="129">
                  <c:v>0.0219896821261073</c:v>
                </c:pt>
                <c:pt idx="130">
                  <c:v>0.0228770477839925</c:v>
                </c:pt>
                <c:pt idx="131">
                  <c:v>0.0240133583978324</c:v>
                </c:pt>
                <c:pt idx="132">
                  <c:v>0.0240593210675646</c:v>
                </c:pt>
                <c:pt idx="133">
                  <c:v>0.0244890259926908</c:v>
                </c:pt>
                <c:pt idx="134">
                  <c:v>0.0253838621229926</c:v>
                </c:pt>
                <c:pt idx="135">
                  <c:v>0.0254685870323985</c:v>
                </c:pt>
                <c:pt idx="136">
                  <c:v>0.0254745752480095</c:v>
                </c:pt>
                <c:pt idx="137">
                  <c:v>0.0268869692413451</c:v>
                </c:pt>
                <c:pt idx="138">
                  <c:v>0.028163820950623</c:v>
                </c:pt>
                <c:pt idx="139">
                  <c:v>0.0283127692910302</c:v>
                </c:pt>
                <c:pt idx="140">
                  <c:v>0.0284072701515214</c:v>
                </c:pt>
                <c:pt idx="141">
                  <c:v>0.0287555105081268</c:v>
                </c:pt>
                <c:pt idx="142">
                  <c:v>0.0291070567092764</c:v>
                </c:pt>
                <c:pt idx="143">
                  <c:v>0.0297203377893445</c:v>
                </c:pt>
                <c:pt idx="144">
                  <c:v>0.0304342657571981</c:v>
                </c:pt>
                <c:pt idx="145">
                  <c:v>0.0304342657571981</c:v>
                </c:pt>
                <c:pt idx="146">
                  <c:v>0.0320123826057855</c:v>
                </c:pt>
                <c:pt idx="147">
                  <c:v>0.034254945167572</c:v>
                </c:pt>
                <c:pt idx="148">
                  <c:v>0.0343343009370586</c:v>
                </c:pt>
                <c:pt idx="149">
                  <c:v>0.0345276422996305</c:v>
                </c:pt>
                <c:pt idx="150">
                  <c:v>0.0372772410173779</c:v>
                </c:pt>
                <c:pt idx="151">
                  <c:v>0.0378409196730042</c:v>
                </c:pt>
                <c:pt idx="152">
                  <c:v>0.0385000891215669</c:v>
                </c:pt>
                <c:pt idx="153">
                  <c:v>0.038672829186744</c:v>
                </c:pt>
                <c:pt idx="154">
                  <c:v>0.0389194899622368</c:v>
                </c:pt>
                <c:pt idx="155">
                  <c:v>0.0392700203318686</c:v>
                </c:pt>
                <c:pt idx="156">
                  <c:v>0.04173989561534</c:v>
                </c:pt>
                <c:pt idx="157">
                  <c:v>0.042233060080938</c:v>
                </c:pt>
                <c:pt idx="158">
                  <c:v>0.0428199880510311</c:v>
                </c:pt>
                <c:pt idx="159">
                  <c:v>0.0440244903960261</c:v>
                </c:pt>
                <c:pt idx="160">
                  <c:v>0.0440599122264933</c:v>
                </c:pt>
                <c:pt idx="161">
                  <c:v>0.0440797775897498</c:v>
                </c:pt>
                <c:pt idx="162">
                  <c:v>0.0445805066840167</c:v>
                </c:pt>
                <c:pt idx="163">
                  <c:v>0.0452881337742392</c:v>
                </c:pt>
                <c:pt idx="164">
                  <c:v>0.0452881337742392</c:v>
                </c:pt>
                <c:pt idx="165">
                  <c:v>0.0454472708305504</c:v>
                </c:pt>
                <c:pt idx="166">
                  <c:v>0.0468625146886016</c:v>
                </c:pt>
                <c:pt idx="167">
                  <c:v>0.047858531042576</c:v>
                </c:pt>
                <c:pt idx="168">
                  <c:v>0.0488151194672934</c:v>
                </c:pt>
                <c:pt idx="169">
                  <c:v>0.04976679861829</c:v>
                </c:pt>
                <c:pt idx="170">
                  <c:v>0.0497914218566392</c:v>
                </c:pt>
                <c:pt idx="171">
                  <c:v>0.0500692759231324</c:v>
                </c:pt>
                <c:pt idx="172">
                  <c:v>0.0502230377424151</c:v>
                </c:pt>
                <c:pt idx="173">
                  <c:v>0.0502415234057966</c:v>
                </c:pt>
                <c:pt idx="174">
                  <c:v>0.0510694437170718</c:v>
                </c:pt>
                <c:pt idx="175">
                  <c:v>0.0518314828266058</c:v>
                </c:pt>
                <c:pt idx="176">
                  <c:v>0.0546729338033686</c:v>
                </c:pt>
                <c:pt idx="177">
                  <c:v>0.0548079122681152</c:v>
                </c:pt>
                <c:pt idx="178">
                  <c:v>0.0579511707445409</c:v>
                </c:pt>
                <c:pt idx="179">
                  <c:v>0.0589050304978028</c:v>
                </c:pt>
                <c:pt idx="180">
                  <c:v>0.0595743762876034</c:v>
                </c:pt>
                <c:pt idx="181">
                  <c:v>0.0598867810060995</c:v>
                </c:pt>
                <c:pt idx="182">
                  <c:v>0.0599718603439291</c:v>
                </c:pt>
                <c:pt idx="183">
                  <c:v>0.0609713913496613</c:v>
                </c:pt>
                <c:pt idx="184">
                  <c:v>0.0623897478468403</c:v>
                </c:pt>
                <c:pt idx="185">
                  <c:v>0.0631070507038117</c:v>
                </c:pt>
                <c:pt idx="186">
                  <c:v>0.0631783010513975</c:v>
                </c:pt>
                <c:pt idx="187">
                  <c:v>0.0695250721702517</c:v>
                </c:pt>
                <c:pt idx="188">
                  <c:v>0.0706860365973634</c:v>
                </c:pt>
                <c:pt idx="189">
                  <c:v>0.0735932173831387</c:v>
                </c:pt>
                <c:pt idx="190">
                  <c:v>0.0741989815902859</c:v>
                </c:pt>
                <c:pt idx="191">
                  <c:v>0.0800567959263611</c:v>
                </c:pt>
                <c:pt idx="192">
                  <c:v>0.0815865933381758</c:v>
                </c:pt>
                <c:pt idx="193">
                  <c:v>0.0835378013352618</c:v>
                </c:pt>
                <c:pt idx="194">
                  <c:v>0.0840541749037588</c:v>
                </c:pt>
                <c:pt idx="195">
                  <c:v>0.0849152508266985</c:v>
                </c:pt>
                <c:pt idx="196">
                  <c:v>0.0850825117081587</c:v>
                </c:pt>
                <c:pt idx="197">
                  <c:v>0.085887862131565</c:v>
                </c:pt>
                <c:pt idx="198">
                  <c:v>0.086326242356033</c:v>
                </c:pt>
                <c:pt idx="199">
                  <c:v>0.0886274171288783</c:v>
                </c:pt>
                <c:pt idx="200">
                  <c:v>0.0900413473400875</c:v>
                </c:pt>
                <c:pt idx="201">
                  <c:v>0.092864953116662</c:v>
                </c:pt>
                <c:pt idx="202">
                  <c:v>0.0947013317665491</c:v>
                </c:pt>
                <c:pt idx="203">
                  <c:v>0.0960524711471757</c:v>
                </c:pt>
                <c:pt idx="204">
                  <c:v>0.0996834634492548</c:v>
                </c:pt>
                <c:pt idx="205">
                  <c:v>0.0998235965549445</c:v>
                </c:pt>
                <c:pt idx="206">
                  <c:v>0.100886525778084</c:v>
                </c:pt>
                <c:pt idx="207">
                  <c:v>0.101905164405249</c:v>
                </c:pt>
                <c:pt idx="208">
                  <c:v>0.102102052862858</c:v>
                </c:pt>
                <c:pt idx="209">
                  <c:v>0.104464355660008</c:v>
                </c:pt>
                <c:pt idx="210">
                  <c:v>0.105821201996634</c:v>
                </c:pt>
                <c:pt idx="211">
                  <c:v>0.109156199426479</c:v>
                </c:pt>
                <c:pt idx="212">
                  <c:v>0.109901159556716</c:v>
                </c:pt>
                <c:pt idx="213">
                  <c:v>0.110389826074708</c:v>
                </c:pt>
                <c:pt idx="214">
                  <c:v>0.111949877190791</c:v>
                </c:pt>
                <c:pt idx="215">
                  <c:v>0.118461812681744</c:v>
                </c:pt>
                <c:pt idx="216">
                  <c:v>0.12084496616696</c:v>
                </c:pt>
                <c:pt idx="217">
                  <c:v>0.124794148067841</c:v>
                </c:pt>
                <c:pt idx="218">
                  <c:v>0.125473986858259</c:v>
                </c:pt>
                <c:pt idx="219">
                  <c:v>0.125783032339353</c:v>
                </c:pt>
                <c:pt idx="220">
                  <c:v>0.127131560539889</c:v>
                </c:pt>
                <c:pt idx="221">
                  <c:v>0.128111467590358</c:v>
                </c:pt>
                <c:pt idx="222">
                  <c:v>0.129578707066514</c:v>
                </c:pt>
                <c:pt idx="223">
                  <c:v>0.135260183003217</c:v>
                </c:pt>
                <c:pt idx="224">
                  <c:v>0.136045488389082</c:v>
                </c:pt>
                <c:pt idx="225">
                  <c:v>0.136851479273843</c:v>
                </c:pt>
                <c:pt idx="226">
                  <c:v>0.138089001627604</c:v>
                </c:pt>
                <c:pt idx="227">
                  <c:v>0.140879592037425</c:v>
                </c:pt>
                <c:pt idx="228">
                  <c:v>0.143648299315165</c:v>
                </c:pt>
                <c:pt idx="229">
                  <c:v>0.148197622273534</c:v>
                </c:pt>
                <c:pt idx="230">
                  <c:v>0.148730662614731</c:v>
                </c:pt>
                <c:pt idx="231">
                  <c:v>0.155975824256923</c:v>
                </c:pt>
                <c:pt idx="232">
                  <c:v>0.1588271545783</c:v>
                </c:pt>
                <c:pt idx="233">
                  <c:v>0.164415819603637</c:v>
                </c:pt>
                <c:pt idx="234">
                  <c:v>0.167626842831279</c:v>
                </c:pt>
                <c:pt idx="235">
                  <c:v>0.173575199491951</c:v>
                </c:pt>
                <c:pt idx="236">
                  <c:v>0.173764003638765</c:v>
                </c:pt>
                <c:pt idx="237">
                  <c:v>0.174611294615915</c:v>
                </c:pt>
                <c:pt idx="238">
                  <c:v>0.175307304629811</c:v>
                </c:pt>
                <c:pt idx="239">
                  <c:v>0.176113509322161</c:v>
                </c:pt>
                <c:pt idx="240">
                  <c:v>0.184521151586369</c:v>
                </c:pt>
                <c:pt idx="241">
                  <c:v>0.188647390155165</c:v>
                </c:pt>
                <c:pt idx="242">
                  <c:v>0.196012703991629</c:v>
                </c:pt>
                <c:pt idx="243">
                  <c:v>0.200109314889949</c:v>
                </c:pt>
                <c:pt idx="244">
                  <c:v>0.200810013140065</c:v>
                </c:pt>
                <c:pt idx="245">
                  <c:v>0.207060178921501</c:v>
                </c:pt>
                <c:pt idx="246">
                  <c:v>0.212729982470027</c:v>
                </c:pt>
                <c:pt idx="247">
                  <c:v>0.215603701774769</c:v>
                </c:pt>
                <c:pt idx="248">
                  <c:v>0.217715432824128</c:v>
                </c:pt>
                <c:pt idx="249">
                  <c:v>0.218666154331746</c:v>
                </c:pt>
                <c:pt idx="250">
                  <c:v>0.228009884888064</c:v>
                </c:pt>
                <c:pt idx="251">
                  <c:v>0.22956942588437</c:v>
                </c:pt>
                <c:pt idx="252">
                  <c:v>0.23261067901774</c:v>
                </c:pt>
                <c:pt idx="253">
                  <c:v>0.235541545501001</c:v>
                </c:pt>
                <c:pt idx="254">
                  <c:v>0.248135550463537</c:v>
                </c:pt>
                <c:pt idx="255">
                  <c:v>0.253429902032768</c:v>
                </c:pt>
                <c:pt idx="256">
                  <c:v>0.263876185513288</c:v>
                </c:pt>
                <c:pt idx="257">
                  <c:v>0.279427744409054</c:v>
                </c:pt>
                <c:pt idx="258">
                  <c:v>0.289157960015977</c:v>
                </c:pt>
                <c:pt idx="259">
                  <c:v>0.294369841761519</c:v>
                </c:pt>
                <c:pt idx="260">
                  <c:v>0.314358570070757</c:v>
                </c:pt>
                <c:pt idx="261">
                  <c:v>0.330966509988249</c:v>
                </c:pt>
                <c:pt idx="262">
                  <c:v>0.35172986164884</c:v>
                </c:pt>
                <c:pt idx="263">
                  <c:v>0.359279279279279</c:v>
                </c:pt>
                <c:pt idx="264">
                  <c:v>0.497680834741787</c:v>
                </c:pt>
                <c:pt idx="265">
                  <c:v>0.535646043816047</c:v>
                </c:pt>
                <c:pt idx="266">
                  <c:v>0.657982491436695</c:v>
                </c:pt>
                <c:pt idx="267">
                  <c:v>0.658333692027903</c:v>
                </c:pt>
                <c:pt idx="268">
                  <c:v>0.775516408410799</c:v>
                </c:pt>
                <c:pt idx="269">
                  <c:v>0.775825812242187</c:v>
                </c:pt>
                <c:pt idx="270">
                  <c:v>0.833757939304799</c:v>
                </c:pt>
                <c:pt idx="271">
                  <c:v>0.872654615431021</c:v>
                </c:pt>
                <c:pt idx="272">
                  <c:v>1.018119273984442</c:v>
                </c:pt>
                <c:pt idx="273">
                  <c:v>1.051613334040176</c:v>
                </c:pt>
                <c:pt idx="274">
                  <c:v>1.223206435233699</c:v>
                </c:pt>
                <c:pt idx="275">
                  <c:v>1.300447262335367</c:v>
                </c:pt>
                <c:pt idx="276">
                  <c:v>2.060974343909127</c:v>
                </c:pt>
                <c:pt idx="277">
                  <c:v>4.91957823807316</c:v>
                </c:pt>
              </c:numCache>
            </c:numRef>
          </c:yVal>
          <c:smooth val="0"/>
        </c:ser>
        <c:dLbls>
          <c:showLegendKey val="0"/>
          <c:showVal val="0"/>
          <c:showCatName val="0"/>
          <c:showSerName val="0"/>
          <c:showPercent val="0"/>
          <c:showBubbleSize val="0"/>
        </c:dLbls>
        <c:axId val="463854528"/>
        <c:axId val="463861664"/>
      </c:scatterChart>
      <c:valAx>
        <c:axId val="463854528"/>
        <c:scaling>
          <c:orientation val="minMax"/>
        </c:scaling>
        <c:delete val="0"/>
        <c:axPos val="b"/>
        <c:title>
          <c:tx>
            <c:rich>
              <a:bodyPr/>
              <a:lstStyle/>
              <a:p>
                <a:pPr>
                  <a:defRPr/>
                </a:pPr>
                <a:r>
                  <a:rPr lang="en-US"/>
                  <a:t>separator pressure (psig)</a:t>
                </a:r>
              </a:p>
            </c:rich>
          </c:tx>
          <c:overlay val="0"/>
        </c:title>
        <c:numFmt formatCode="0" sourceLinked="1"/>
        <c:majorTickMark val="out"/>
        <c:minorTickMark val="none"/>
        <c:tickLblPos val="nextTo"/>
        <c:crossAx val="463861664"/>
        <c:crosses val="autoZero"/>
        <c:crossBetween val="midCat"/>
      </c:valAx>
      <c:valAx>
        <c:axId val="463861664"/>
        <c:scaling>
          <c:orientation val="minMax"/>
          <c:max val="5.0"/>
        </c:scaling>
        <c:delete val="0"/>
        <c:axPos val="l"/>
        <c:title>
          <c:tx>
            <c:rich>
              <a:bodyPr rot="-5400000" vert="horz"/>
              <a:lstStyle/>
              <a:p>
                <a:pPr>
                  <a:defRPr/>
                </a:pPr>
                <a:r>
                  <a:rPr lang="en-US" sz="1000" b="1" i="0" u="none" strike="noStrike" baseline="0">
                    <a:effectLst/>
                  </a:rPr>
                  <a:t>leak emission rate (scfm whole gas)</a:t>
                </a:r>
                <a:endParaRPr lang="en-US"/>
              </a:p>
            </c:rich>
          </c:tx>
          <c:overlay val="0"/>
        </c:title>
        <c:numFmt formatCode="0" sourceLinked="0"/>
        <c:majorTickMark val="out"/>
        <c:minorTickMark val="none"/>
        <c:tickLblPos val="nextTo"/>
        <c:crossAx val="463854528"/>
        <c:crosses val="autoZero"/>
        <c:crossBetween val="midCat"/>
        <c:majorUnit val="1.0"/>
      </c:valAx>
    </c:plotArea>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Site %CH</a:t>
            </a:r>
            <a:r>
              <a:rPr lang="en-US" baseline="-25000"/>
              <a:t>4</a:t>
            </a:r>
            <a:r>
              <a:rPr lang="en-US"/>
              <a:t> vs. Leak Proportional Loss Rate</a:t>
            </a:r>
          </a:p>
        </c:rich>
      </c:tx>
      <c:overlay val="0"/>
    </c:title>
    <c:autoTitleDeleted val="0"/>
    <c:plotArea>
      <c:layout/>
      <c:scatterChart>
        <c:scatterStyle val="lineMarker"/>
        <c:varyColors val="0"/>
        <c:ser>
          <c:idx val="0"/>
          <c:order val="0"/>
          <c:spPr>
            <a:ln w="28575">
              <a:noFill/>
            </a:ln>
          </c:spPr>
          <c:xVal>
            <c:numRef>
              <c:f>'Proportional Loss Rate Table'!$E$2:$E$273</c:f>
              <c:numCache>
                <c:formatCode>0.00</c:formatCode>
                <c:ptCount val="272"/>
                <c:pt idx="0">
                  <c:v>70.442</c:v>
                </c:pt>
                <c:pt idx="1">
                  <c:v>70.442</c:v>
                </c:pt>
                <c:pt idx="2">
                  <c:v>70.442</c:v>
                </c:pt>
                <c:pt idx="3">
                  <c:v>70.442</c:v>
                </c:pt>
                <c:pt idx="4">
                  <c:v>70.442</c:v>
                </c:pt>
                <c:pt idx="5">
                  <c:v>70.8914</c:v>
                </c:pt>
                <c:pt idx="6">
                  <c:v>70.8914</c:v>
                </c:pt>
                <c:pt idx="7">
                  <c:v>70.8914</c:v>
                </c:pt>
                <c:pt idx="8">
                  <c:v>70.898</c:v>
                </c:pt>
                <c:pt idx="9">
                  <c:v>71.18300000000001</c:v>
                </c:pt>
                <c:pt idx="10">
                  <c:v>71.18300000000001</c:v>
                </c:pt>
                <c:pt idx="11">
                  <c:v>71.18300000000001</c:v>
                </c:pt>
                <c:pt idx="12">
                  <c:v>71.18300000000001</c:v>
                </c:pt>
                <c:pt idx="13">
                  <c:v>71.18300000000001</c:v>
                </c:pt>
                <c:pt idx="14">
                  <c:v>71.43</c:v>
                </c:pt>
                <c:pt idx="15">
                  <c:v>71.81270000000001</c:v>
                </c:pt>
                <c:pt idx="16">
                  <c:v>72.434</c:v>
                </c:pt>
                <c:pt idx="17">
                  <c:v>72.434</c:v>
                </c:pt>
                <c:pt idx="18">
                  <c:v>72.434</c:v>
                </c:pt>
                <c:pt idx="19">
                  <c:v>72.434</c:v>
                </c:pt>
                <c:pt idx="20">
                  <c:v>72.869</c:v>
                </c:pt>
                <c:pt idx="21">
                  <c:v>74.2336</c:v>
                </c:pt>
                <c:pt idx="22">
                  <c:v>74.2336</c:v>
                </c:pt>
                <c:pt idx="23">
                  <c:v>74.2336</c:v>
                </c:pt>
                <c:pt idx="24">
                  <c:v>74.5435</c:v>
                </c:pt>
                <c:pt idx="25">
                  <c:v>74.5435</c:v>
                </c:pt>
                <c:pt idx="26">
                  <c:v>74.5435</c:v>
                </c:pt>
                <c:pt idx="27">
                  <c:v>74.5435</c:v>
                </c:pt>
                <c:pt idx="28">
                  <c:v>74.5435</c:v>
                </c:pt>
                <c:pt idx="29">
                  <c:v>74.5435</c:v>
                </c:pt>
                <c:pt idx="30">
                  <c:v>74.5435</c:v>
                </c:pt>
                <c:pt idx="31">
                  <c:v>74.5435</c:v>
                </c:pt>
                <c:pt idx="32">
                  <c:v>74.5435</c:v>
                </c:pt>
                <c:pt idx="33">
                  <c:v>74.5435</c:v>
                </c:pt>
                <c:pt idx="34">
                  <c:v>74.5435</c:v>
                </c:pt>
                <c:pt idx="35">
                  <c:v>74.5435</c:v>
                </c:pt>
                <c:pt idx="36">
                  <c:v>74.5435</c:v>
                </c:pt>
                <c:pt idx="37">
                  <c:v>74.5435</c:v>
                </c:pt>
                <c:pt idx="38">
                  <c:v>74.5435</c:v>
                </c:pt>
                <c:pt idx="39">
                  <c:v>74.5435</c:v>
                </c:pt>
                <c:pt idx="40">
                  <c:v>74.5435</c:v>
                </c:pt>
                <c:pt idx="41">
                  <c:v>74.5435</c:v>
                </c:pt>
                <c:pt idx="42">
                  <c:v>74.5435</c:v>
                </c:pt>
                <c:pt idx="43">
                  <c:v>74.5435</c:v>
                </c:pt>
                <c:pt idx="44">
                  <c:v>74.5435</c:v>
                </c:pt>
                <c:pt idx="45">
                  <c:v>74.5435</c:v>
                </c:pt>
                <c:pt idx="46">
                  <c:v>74.5435</c:v>
                </c:pt>
                <c:pt idx="47">
                  <c:v>74.5435</c:v>
                </c:pt>
                <c:pt idx="48">
                  <c:v>74.5435</c:v>
                </c:pt>
                <c:pt idx="49">
                  <c:v>74.5435</c:v>
                </c:pt>
                <c:pt idx="50">
                  <c:v>74.5435</c:v>
                </c:pt>
                <c:pt idx="51">
                  <c:v>74.5435</c:v>
                </c:pt>
                <c:pt idx="52">
                  <c:v>74.5435</c:v>
                </c:pt>
                <c:pt idx="53">
                  <c:v>74.5435</c:v>
                </c:pt>
                <c:pt idx="54">
                  <c:v>74.5435</c:v>
                </c:pt>
                <c:pt idx="55">
                  <c:v>74.5435</c:v>
                </c:pt>
                <c:pt idx="56">
                  <c:v>74.5435</c:v>
                </c:pt>
                <c:pt idx="57">
                  <c:v>74.5435</c:v>
                </c:pt>
                <c:pt idx="58">
                  <c:v>74.5435</c:v>
                </c:pt>
                <c:pt idx="59">
                  <c:v>74.883</c:v>
                </c:pt>
                <c:pt idx="60">
                  <c:v>74.929</c:v>
                </c:pt>
                <c:pt idx="61">
                  <c:v>74.929</c:v>
                </c:pt>
                <c:pt idx="62">
                  <c:v>74.929</c:v>
                </c:pt>
                <c:pt idx="63">
                  <c:v>74.933</c:v>
                </c:pt>
                <c:pt idx="64">
                  <c:v>74.933</c:v>
                </c:pt>
                <c:pt idx="65">
                  <c:v>74.933</c:v>
                </c:pt>
                <c:pt idx="66">
                  <c:v>74.933</c:v>
                </c:pt>
                <c:pt idx="67">
                  <c:v>75.051</c:v>
                </c:pt>
                <c:pt idx="68">
                  <c:v>76.1888</c:v>
                </c:pt>
                <c:pt idx="69">
                  <c:v>76.1888</c:v>
                </c:pt>
                <c:pt idx="70">
                  <c:v>76.1888</c:v>
                </c:pt>
                <c:pt idx="71">
                  <c:v>76.1888</c:v>
                </c:pt>
                <c:pt idx="72">
                  <c:v>76.1888</c:v>
                </c:pt>
                <c:pt idx="73">
                  <c:v>76.1888</c:v>
                </c:pt>
                <c:pt idx="74">
                  <c:v>76.1888</c:v>
                </c:pt>
                <c:pt idx="75">
                  <c:v>76.427</c:v>
                </c:pt>
                <c:pt idx="76">
                  <c:v>76.427</c:v>
                </c:pt>
                <c:pt idx="77">
                  <c:v>76.427</c:v>
                </c:pt>
                <c:pt idx="78">
                  <c:v>76.8945</c:v>
                </c:pt>
                <c:pt idx="79">
                  <c:v>77.18989999999999</c:v>
                </c:pt>
                <c:pt idx="80">
                  <c:v>77.18989999999999</c:v>
                </c:pt>
                <c:pt idx="81">
                  <c:v>77.18989999999999</c:v>
                </c:pt>
                <c:pt idx="82">
                  <c:v>77.18989999999999</c:v>
                </c:pt>
                <c:pt idx="83">
                  <c:v>78.0744</c:v>
                </c:pt>
                <c:pt idx="84">
                  <c:v>78.0744</c:v>
                </c:pt>
                <c:pt idx="85">
                  <c:v>78.0744</c:v>
                </c:pt>
                <c:pt idx="86">
                  <c:v>78.706</c:v>
                </c:pt>
                <c:pt idx="87">
                  <c:v>78.706</c:v>
                </c:pt>
                <c:pt idx="88">
                  <c:v>78.706</c:v>
                </c:pt>
                <c:pt idx="89">
                  <c:v>79.322</c:v>
                </c:pt>
                <c:pt idx="90">
                  <c:v>79.322</c:v>
                </c:pt>
                <c:pt idx="91">
                  <c:v>79.322</c:v>
                </c:pt>
                <c:pt idx="92">
                  <c:v>79.322</c:v>
                </c:pt>
                <c:pt idx="93">
                  <c:v>79.322</c:v>
                </c:pt>
                <c:pt idx="94">
                  <c:v>79.322</c:v>
                </c:pt>
                <c:pt idx="95">
                  <c:v>80.179</c:v>
                </c:pt>
                <c:pt idx="96">
                  <c:v>80.179</c:v>
                </c:pt>
                <c:pt idx="97">
                  <c:v>80.179</c:v>
                </c:pt>
                <c:pt idx="98">
                  <c:v>80.179</c:v>
                </c:pt>
                <c:pt idx="99">
                  <c:v>80.179</c:v>
                </c:pt>
                <c:pt idx="100">
                  <c:v>80.179</c:v>
                </c:pt>
                <c:pt idx="101">
                  <c:v>80.247</c:v>
                </c:pt>
                <c:pt idx="102">
                  <c:v>80.247</c:v>
                </c:pt>
                <c:pt idx="103">
                  <c:v>80.247</c:v>
                </c:pt>
                <c:pt idx="104">
                  <c:v>80.247</c:v>
                </c:pt>
                <c:pt idx="105">
                  <c:v>80.247</c:v>
                </c:pt>
                <c:pt idx="106">
                  <c:v>81.889</c:v>
                </c:pt>
                <c:pt idx="107">
                  <c:v>82.73</c:v>
                </c:pt>
                <c:pt idx="108">
                  <c:v>88.969</c:v>
                </c:pt>
                <c:pt idx="109">
                  <c:v>91.9437</c:v>
                </c:pt>
                <c:pt idx="110">
                  <c:v>92.711</c:v>
                </c:pt>
                <c:pt idx="111">
                  <c:v>93.4789</c:v>
                </c:pt>
                <c:pt idx="112">
                  <c:v>93.4789</c:v>
                </c:pt>
                <c:pt idx="113">
                  <c:v>93.4789</c:v>
                </c:pt>
                <c:pt idx="114">
                  <c:v>93.4789</c:v>
                </c:pt>
                <c:pt idx="115">
                  <c:v>93.4789</c:v>
                </c:pt>
                <c:pt idx="116">
                  <c:v>93.4789</c:v>
                </c:pt>
                <c:pt idx="117">
                  <c:v>93.4789</c:v>
                </c:pt>
                <c:pt idx="118">
                  <c:v>93.4789</c:v>
                </c:pt>
                <c:pt idx="119">
                  <c:v>94.3254</c:v>
                </c:pt>
                <c:pt idx="120">
                  <c:v>94.3254</c:v>
                </c:pt>
                <c:pt idx="121">
                  <c:v>94.3254</c:v>
                </c:pt>
                <c:pt idx="122">
                  <c:v>94.595</c:v>
                </c:pt>
                <c:pt idx="123">
                  <c:v>94.69</c:v>
                </c:pt>
                <c:pt idx="124">
                  <c:v>94.69</c:v>
                </c:pt>
                <c:pt idx="125">
                  <c:v>94.827</c:v>
                </c:pt>
                <c:pt idx="126">
                  <c:v>94.827</c:v>
                </c:pt>
                <c:pt idx="127">
                  <c:v>94.827</c:v>
                </c:pt>
                <c:pt idx="128">
                  <c:v>95.02500000000001</c:v>
                </c:pt>
                <c:pt idx="129">
                  <c:v>95.0477</c:v>
                </c:pt>
                <c:pt idx="130">
                  <c:v>95.0477</c:v>
                </c:pt>
                <c:pt idx="131">
                  <c:v>95.0477</c:v>
                </c:pt>
                <c:pt idx="132">
                  <c:v>95.0477</c:v>
                </c:pt>
                <c:pt idx="133">
                  <c:v>95.13800000000001</c:v>
                </c:pt>
                <c:pt idx="134">
                  <c:v>95.13800000000001</c:v>
                </c:pt>
                <c:pt idx="135">
                  <c:v>95.13800000000001</c:v>
                </c:pt>
                <c:pt idx="136">
                  <c:v>95.13800000000001</c:v>
                </c:pt>
                <c:pt idx="137">
                  <c:v>95.13800000000001</c:v>
                </c:pt>
                <c:pt idx="138">
                  <c:v>95.13800000000001</c:v>
                </c:pt>
                <c:pt idx="139">
                  <c:v>95.13800000000001</c:v>
                </c:pt>
                <c:pt idx="140">
                  <c:v>95.13800000000001</c:v>
                </c:pt>
                <c:pt idx="141">
                  <c:v>95.13800000000001</c:v>
                </c:pt>
                <c:pt idx="142">
                  <c:v>95.13800000000001</c:v>
                </c:pt>
                <c:pt idx="143">
                  <c:v>95.221</c:v>
                </c:pt>
                <c:pt idx="144">
                  <c:v>95.221</c:v>
                </c:pt>
                <c:pt idx="145">
                  <c:v>95.229</c:v>
                </c:pt>
                <c:pt idx="146">
                  <c:v>95.3082</c:v>
                </c:pt>
                <c:pt idx="147">
                  <c:v>95.3082</c:v>
                </c:pt>
                <c:pt idx="148">
                  <c:v>95.3147</c:v>
                </c:pt>
                <c:pt idx="149">
                  <c:v>95.338</c:v>
                </c:pt>
                <c:pt idx="150">
                  <c:v>95.338</c:v>
                </c:pt>
                <c:pt idx="151">
                  <c:v>95.338</c:v>
                </c:pt>
                <c:pt idx="152">
                  <c:v>95.4525</c:v>
                </c:pt>
                <c:pt idx="153">
                  <c:v>95.473</c:v>
                </c:pt>
                <c:pt idx="154">
                  <c:v>95.473</c:v>
                </c:pt>
                <c:pt idx="155">
                  <c:v>95.5731</c:v>
                </c:pt>
                <c:pt idx="156">
                  <c:v>95.5731</c:v>
                </c:pt>
                <c:pt idx="157">
                  <c:v>95.5731</c:v>
                </c:pt>
                <c:pt idx="158">
                  <c:v>95.5731</c:v>
                </c:pt>
                <c:pt idx="159">
                  <c:v>95.5731</c:v>
                </c:pt>
                <c:pt idx="160">
                  <c:v>95.618</c:v>
                </c:pt>
                <c:pt idx="161">
                  <c:v>95.618</c:v>
                </c:pt>
                <c:pt idx="162">
                  <c:v>95.618</c:v>
                </c:pt>
                <c:pt idx="163">
                  <c:v>95.6419</c:v>
                </c:pt>
                <c:pt idx="164">
                  <c:v>95.6419</c:v>
                </c:pt>
                <c:pt idx="165">
                  <c:v>95.8211</c:v>
                </c:pt>
                <c:pt idx="166">
                  <c:v>95.95</c:v>
                </c:pt>
                <c:pt idx="167">
                  <c:v>95.95</c:v>
                </c:pt>
                <c:pt idx="168">
                  <c:v>95.95</c:v>
                </c:pt>
                <c:pt idx="169">
                  <c:v>95.95</c:v>
                </c:pt>
                <c:pt idx="170">
                  <c:v>95.95</c:v>
                </c:pt>
                <c:pt idx="171">
                  <c:v>95.95</c:v>
                </c:pt>
                <c:pt idx="172">
                  <c:v>96.084</c:v>
                </c:pt>
                <c:pt idx="173">
                  <c:v>96.5204</c:v>
                </c:pt>
                <c:pt idx="174">
                  <c:v>96.5204</c:v>
                </c:pt>
                <c:pt idx="175">
                  <c:v>96.6318</c:v>
                </c:pt>
                <c:pt idx="176">
                  <c:v>96.82899999999999</c:v>
                </c:pt>
                <c:pt idx="177">
                  <c:v>96.8347</c:v>
                </c:pt>
                <c:pt idx="178">
                  <c:v>96.8347</c:v>
                </c:pt>
                <c:pt idx="179">
                  <c:v>97.014</c:v>
                </c:pt>
                <c:pt idx="180">
                  <c:v>97.014</c:v>
                </c:pt>
                <c:pt idx="181">
                  <c:v>97.014</c:v>
                </c:pt>
                <c:pt idx="182">
                  <c:v>97.014</c:v>
                </c:pt>
                <c:pt idx="183">
                  <c:v>97.014</c:v>
                </c:pt>
                <c:pt idx="184">
                  <c:v>97.014</c:v>
                </c:pt>
                <c:pt idx="185">
                  <c:v>97.014</c:v>
                </c:pt>
                <c:pt idx="186">
                  <c:v>97.014</c:v>
                </c:pt>
                <c:pt idx="187">
                  <c:v>97.014</c:v>
                </c:pt>
                <c:pt idx="188">
                  <c:v>97.014</c:v>
                </c:pt>
                <c:pt idx="189">
                  <c:v>97.014</c:v>
                </c:pt>
                <c:pt idx="190">
                  <c:v>97.014</c:v>
                </c:pt>
                <c:pt idx="191">
                  <c:v>97.014</c:v>
                </c:pt>
                <c:pt idx="192">
                  <c:v>97.014</c:v>
                </c:pt>
                <c:pt idx="193">
                  <c:v>97.014</c:v>
                </c:pt>
                <c:pt idx="194">
                  <c:v>97.014</c:v>
                </c:pt>
                <c:pt idx="195">
                  <c:v>97.221</c:v>
                </c:pt>
                <c:pt idx="196">
                  <c:v>97.2655</c:v>
                </c:pt>
                <c:pt idx="197">
                  <c:v>97.36539999999999</c:v>
                </c:pt>
                <c:pt idx="198">
                  <c:v>97.368</c:v>
                </c:pt>
                <c:pt idx="199">
                  <c:v>97.4</c:v>
                </c:pt>
                <c:pt idx="200">
                  <c:v>97.402</c:v>
                </c:pt>
                <c:pt idx="201">
                  <c:v>97.402</c:v>
                </c:pt>
                <c:pt idx="202">
                  <c:v>97.402</c:v>
                </c:pt>
                <c:pt idx="203">
                  <c:v>97.402</c:v>
                </c:pt>
                <c:pt idx="204">
                  <c:v>97.412</c:v>
                </c:pt>
                <c:pt idx="205">
                  <c:v>97.412</c:v>
                </c:pt>
                <c:pt idx="206">
                  <c:v>97.412</c:v>
                </c:pt>
                <c:pt idx="207">
                  <c:v>97.412</c:v>
                </c:pt>
                <c:pt idx="208">
                  <c:v>97.412</c:v>
                </c:pt>
                <c:pt idx="209">
                  <c:v>97.412</c:v>
                </c:pt>
                <c:pt idx="210">
                  <c:v>97.412</c:v>
                </c:pt>
                <c:pt idx="211">
                  <c:v>97.412</c:v>
                </c:pt>
                <c:pt idx="212">
                  <c:v>97.412</c:v>
                </c:pt>
                <c:pt idx="213">
                  <c:v>97.412</c:v>
                </c:pt>
                <c:pt idx="214">
                  <c:v>97.5606</c:v>
                </c:pt>
                <c:pt idx="215">
                  <c:v>97.5606</c:v>
                </c:pt>
                <c:pt idx="216">
                  <c:v>97.5606</c:v>
                </c:pt>
                <c:pt idx="217">
                  <c:v>97.5606</c:v>
                </c:pt>
                <c:pt idx="218">
                  <c:v>97.5606</c:v>
                </c:pt>
                <c:pt idx="219">
                  <c:v>97.5606</c:v>
                </c:pt>
                <c:pt idx="220">
                  <c:v>97.5606</c:v>
                </c:pt>
                <c:pt idx="221">
                  <c:v>97.5606</c:v>
                </c:pt>
                <c:pt idx="222">
                  <c:v>97.5606</c:v>
                </c:pt>
                <c:pt idx="223">
                  <c:v>97.5606</c:v>
                </c:pt>
                <c:pt idx="224">
                  <c:v>97.5606</c:v>
                </c:pt>
                <c:pt idx="225">
                  <c:v>97.5606</c:v>
                </c:pt>
                <c:pt idx="226">
                  <c:v>97.5606</c:v>
                </c:pt>
                <c:pt idx="227">
                  <c:v>97.5606</c:v>
                </c:pt>
                <c:pt idx="228">
                  <c:v>97.5606</c:v>
                </c:pt>
                <c:pt idx="229">
                  <c:v>97.5606</c:v>
                </c:pt>
                <c:pt idx="230">
                  <c:v>97.5606</c:v>
                </c:pt>
                <c:pt idx="231">
                  <c:v>97.5606</c:v>
                </c:pt>
                <c:pt idx="232">
                  <c:v>97.5606</c:v>
                </c:pt>
                <c:pt idx="233">
                  <c:v>97.5606</c:v>
                </c:pt>
                <c:pt idx="234">
                  <c:v>97.5606</c:v>
                </c:pt>
                <c:pt idx="235">
                  <c:v>97.5606</c:v>
                </c:pt>
                <c:pt idx="236">
                  <c:v>97.5606</c:v>
                </c:pt>
                <c:pt idx="237">
                  <c:v>97.5606</c:v>
                </c:pt>
                <c:pt idx="238">
                  <c:v>97.5606</c:v>
                </c:pt>
                <c:pt idx="239">
                  <c:v>97.5606</c:v>
                </c:pt>
                <c:pt idx="240">
                  <c:v>97.5606</c:v>
                </c:pt>
                <c:pt idx="241">
                  <c:v>97.57</c:v>
                </c:pt>
                <c:pt idx="242">
                  <c:v>97.57</c:v>
                </c:pt>
                <c:pt idx="243">
                  <c:v>97.57</c:v>
                </c:pt>
                <c:pt idx="244">
                  <c:v>97.5808</c:v>
                </c:pt>
                <c:pt idx="245">
                  <c:v>97.5808</c:v>
                </c:pt>
                <c:pt idx="246">
                  <c:v>97.5808</c:v>
                </c:pt>
                <c:pt idx="247">
                  <c:v>97.5808</c:v>
                </c:pt>
                <c:pt idx="248">
                  <c:v>97.5808</c:v>
                </c:pt>
                <c:pt idx="249">
                  <c:v>97.5808</c:v>
                </c:pt>
                <c:pt idx="250">
                  <c:v>97.5808</c:v>
                </c:pt>
                <c:pt idx="251">
                  <c:v>97.5808</c:v>
                </c:pt>
                <c:pt idx="252">
                  <c:v>97.5808</c:v>
                </c:pt>
                <c:pt idx="253">
                  <c:v>97.5808</c:v>
                </c:pt>
                <c:pt idx="254">
                  <c:v>97.5808</c:v>
                </c:pt>
                <c:pt idx="255">
                  <c:v>97.5808</c:v>
                </c:pt>
                <c:pt idx="256">
                  <c:v>97.748</c:v>
                </c:pt>
                <c:pt idx="257">
                  <c:v>97.7991</c:v>
                </c:pt>
                <c:pt idx="258">
                  <c:v>97.9178</c:v>
                </c:pt>
                <c:pt idx="259">
                  <c:v>97.9178</c:v>
                </c:pt>
                <c:pt idx="260">
                  <c:v>98.0407</c:v>
                </c:pt>
                <c:pt idx="261">
                  <c:v>98.0407</c:v>
                </c:pt>
                <c:pt idx="262">
                  <c:v>98.0407</c:v>
                </c:pt>
                <c:pt idx="263">
                  <c:v>98.08880000000001</c:v>
                </c:pt>
                <c:pt idx="264">
                  <c:v>98.08880000000001</c:v>
                </c:pt>
                <c:pt idx="265">
                  <c:v>98.08880000000001</c:v>
                </c:pt>
                <c:pt idx="266">
                  <c:v>98.08880000000001</c:v>
                </c:pt>
                <c:pt idx="267">
                  <c:v>98.15730000000001</c:v>
                </c:pt>
                <c:pt idx="268">
                  <c:v>98.15730000000001</c:v>
                </c:pt>
                <c:pt idx="269">
                  <c:v>98.18049999999999</c:v>
                </c:pt>
                <c:pt idx="270">
                  <c:v>98.18049999999999</c:v>
                </c:pt>
                <c:pt idx="271">
                  <c:v>98.1969</c:v>
                </c:pt>
              </c:numCache>
            </c:numRef>
          </c:xVal>
          <c:yVal>
            <c:numRef>
              <c:f>'Proportional Loss Rate Table'!$J$2:$J$274</c:f>
              <c:numCache>
                <c:formatCode>0.0000%</c:formatCode>
                <c:ptCount val="273"/>
                <c:pt idx="0">
                  <c:v>0.0</c:v>
                </c:pt>
                <c:pt idx="1">
                  <c:v>2.50409606605153E-6</c:v>
                </c:pt>
                <c:pt idx="2">
                  <c:v>5.47771014448773E-6</c:v>
                </c:pt>
                <c:pt idx="3">
                  <c:v>2.61365026894129E-5</c:v>
                </c:pt>
                <c:pt idx="4">
                  <c:v>3.06751768091313E-5</c:v>
                </c:pt>
                <c:pt idx="5">
                  <c:v>2.85778374963805E-5</c:v>
                </c:pt>
                <c:pt idx="6">
                  <c:v>4.76297291606342E-5</c:v>
                </c:pt>
                <c:pt idx="7">
                  <c:v>0.000457245399942088</c:v>
                </c:pt>
                <c:pt idx="8">
                  <c:v>7.95798115778303E-6</c:v>
                </c:pt>
                <c:pt idx="9">
                  <c:v>0.0</c:v>
                </c:pt>
                <c:pt idx="10">
                  <c:v>2.31625196992477E-6</c:v>
                </c:pt>
                <c:pt idx="11">
                  <c:v>2.16183517192979E-5</c:v>
                </c:pt>
                <c:pt idx="12">
                  <c:v>7.60502730125301E-5</c:v>
                </c:pt>
                <c:pt idx="13">
                  <c:v>7.87525669774423E-5</c:v>
                </c:pt>
                <c:pt idx="14">
                  <c:v>6.03959875187291E-5</c:v>
                </c:pt>
                <c:pt idx="15">
                  <c:v>2.23734479405179E-5</c:v>
                </c:pt>
                <c:pt idx="16">
                  <c:v>7.52330561982018E-6</c:v>
                </c:pt>
                <c:pt idx="17">
                  <c:v>7.6436785097373E-5</c:v>
                </c:pt>
                <c:pt idx="18">
                  <c:v>9.11824641122206E-5</c:v>
                </c:pt>
                <c:pt idx="19">
                  <c:v>0.000572674023780712</c:v>
                </c:pt>
                <c:pt idx="20">
                  <c:v>3.38434288733571E-5</c:v>
                </c:pt>
                <c:pt idx="21">
                  <c:v>0.00484255323734805</c:v>
                </c:pt>
                <c:pt idx="22">
                  <c:v>0.00804608845590137</c:v>
                </c:pt>
                <c:pt idx="23">
                  <c:v>0.00838134214156392</c:v>
                </c:pt>
                <c:pt idx="24">
                  <c:v>0.0</c:v>
                </c:pt>
                <c:pt idx="25">
                  <c:v>0.0</c:v>
                </c:pt>
                <c:pt idx="26">
                  <c:v>0.0</c:v>
                </c:pt>
                <c:pt idx="27">
                  <c:v>1.0288024617806E-5</c:v>
                </c:pt>
                <c:pt idx="28">
                  <c:v>2.6628106854215E-5</c:v>
                </c:pt>
                <c:pt idx="29">
                  <c:v>2.67488640062955E-5</c:v>
                </c:pt>
                <c:pt idx="30">
                  <c:v>2.95513619265104E-5</c:v>
                </c:pt>
                <c:pt idx="31">
                  <c:v>3.10661246632508E-5</c:v>
                </c:pt>
                <c:pt idx="32">
                  <c:v>3.34606002274951E-5</c:v>
                </c:pt>
                <c:pt idx="33">
                  <c:v>4.3209703394785E-5</c:v>
                </c:pt>
                <c:pt idx="34">
                  <c:v>4.8475194172951E-5</c:v>
                </c:pt>
                <c:pt idx="35">
                  <c:v>4.8475194172951E-5</c:v>
                </c:pt>
                <c:pt idx="36">
                  <c:v>5.12235457170534E-5</c:v>
                </c:pt>
                <c:pt idx="37">
                  <c:v>5.91027238530209E-5</c:v>
                </c:pt>
                <c:pt idx="38">
                  <c:v>6.64905643346485E-5</c:v>
                </c:pt>
                <c:pt idx="39">
                  <c:v>9.22023822906961E-5</c:v>
                </c:pt>
                <c:pt idx="40">
                  <c:v>0.000175518909962641</c:v>
                </c:pt>
                <c:pt idx="41">
                  <c:v>0.000184404764581392</c:v>
                </c:pt>
                <c:pt idx="42">
                  <c:v>0.000204894182868214</c:v>
                </c:pt>
                <c:pt idx="43">
                  <c:v>0.00024409097949697</c:v>
                </c:pt>
                <c:pt idx="44">
                  <c:v>0.000251186576375339</c:v>
                </c:pt>
                <c:pt idx="45">
                  <c:v>0.000284033139778293</c:v>
                </c:pt>
                <c:pt idx="46">
                  <c:v>0.000286851856015499</c:v>
                </c:pt>
                <c:pt idx="47">
                  <c:v>0.000320986368075546</c:v>
                </c:pt>
                <c:pt idx="48">
                  <c:v>0.000351037819925281</c:v>
                </c:pt>
                <c:pt idx="49">
                  <c:v>0.000381742154111989</c:v>
                </c:pt>
                <c:pt idx="50">
                  <c:v>0.000430277784023249</c:v>
                </c:pt>
                <c:pt idx="51">
                  <c:v>0.000538937426404762</c:v>
                </c:pt>
                <c:pt idx="52">
                  <c:v>0.000630177524248363</c:v>
                </c:pt>
                <c:pt idx="53">
                  <c:v>0.000655661385178284</c:v>
                </c:pt>
                <c:pt idx="54">
                  <c:v>0.000727127912594265</c:v>
                </c:pt>
                <c:pt idx="55">
                  <c:v>0.000727374349182158</c:v>
                </c:pt>
                <c:pt idx="56">
                  <c:v>0.00110932583348033</c:v>
                </c:pt>
                <c:pt idx="57">
                  <c:v>0.00167845359823843</c:v>
                </c:pt>
                <c:pt idx="58">
                  <c:v>0.00207967595611237</c:v>
                </c:pt>
                <c:pt idx="59">
                  <c:v>0.00133248639723462</c:v>
                </c:pt>
                <c:pt idx="60">
                  <c:v>2.25556135619515E-5</c:v>
                </c:pt>
                <c:pt idx="61">
                  <c:v>6.76668406858546E-5</c:v>
                </c:pt>
                <c:pt idx="62">
                  <c:v>0.000112778067809758</c:v>
                </c:pt>
                <c:pt idx="63">
                  <c:v>0.0</c:v>
                </c:pt>
                <c:pt idx="64">
                  <c:v>0.0</c:v>
                </c:pt>
                <c:pt idx="65">
                  <c:v>1.06154467688104E-5</c:v>
                </c:pt>
                <c:pt idx="66">
                  <c:v>3.71540636908365E-5</c:v>
                </c:pt>
                <c:pt idx="67">
                  <c:v>2.82517782644644E-5</c:v>
                </c:pt>
                <c:pt idx="68">
                  <c:v>0.0</c:v>
                </c:pt>
                <c:pt idx="69">
                  <c:v>4.55850967732667E-6</c:v>
                </c:pt>
                <c:pt idx="70">
                  <c:v>9.97626328862418E-6</c:v>
                </c:pt>
                <c:pt idx="71">
                  <c:v>1.24703291107802E-5</c:v>
                </c:pt>
                <c:pt idx="72">
                  <c:v>2.24465923994044E-5</c:v>
                </c:pt>
                <c:pt idx="73">
                  <c:v>5.92606258052468E-5</c:v>
                </c:pt>
                <c:pt idx="74">
                  <c:v>0.0018461964193173</c:v>
                </c:pt>
                <c:pt idx="75">
                  <c:v>0.0</c:v>
                </c:pt>
                <c:pt idx="76">
                  <c:v>0.0191753124753998</c:v>
                </c:pt>
                <c:pt idx="77">
                  <c:v>0.155658418917951</c:v>
                </c:pt>
                <c:pt idx="78">
                  <c:v>0.0</c:v>
                </c:pt>
                <c:pt idx="79">
                  <c:v>0.0</c:v>
                </c:pt>
                <c:pt idx="80">
                  <c:v>7.361474921505E-5</c:v>
                </c:pt>
                <c:pt idx="81">
                  <c:v>9.40940403500639E-5</c:v>
                </c:pt>
                <c:pt idx="82">
                  <c:v>9.52010290600646E-5</c:v>
                </c:pt>
                <c:pt idx="83">
                  <c:v>0.0</c:v>
                </c:pt>
                <c:pt idx="84">
                  <c:v>0.0</c:v>
                </c:pt>
                <c:pt idx="85">
                  <c:v>8.2039988231006E-5</c:v>
                </c:pt>
                <c:pt idx="86">
                  <c:v>6.18507905189448E-6</c:v>
                </c:pt>
                <c:pt idx="87">
                  <c:v>2.81764712364082E-5</c:v>
                </c:pt>
                <c:pt idx="88">
                  <c:v>6.91812545804494E-5</c:v>
                </c:pt>
                <c:pt idx="89">
                  <c:v>1.14317211998057E-5</c:v>
                </c:pt>
                <c:pt idx="90">
                  <c:v>1.65124861774971E-5</c:v>
                </c:pt>
                <c:pt idx="91">
                  <c:v>6.60499447099886E-5</c:v>
                </c:pt>
                <c:pt idx="92">
                  <c:v>7.87518571542171E-5</c:v>
                </c:pt>
                <c:pt idx="93">
                  <c:v>0.000135910463153246</c:v>
                </c:pt>
                <c:pt idx="94">
                  <c:v>0.000363274695904937</c:v>
                </c:pt>
                <c:pt idx="95">
                  <c:v>4.73513772348295E-7</c:v>
                </c:pt>
                <c:pt idx="96">
                  <c:v>1.18378443087074E-6</c:v>
                </c:pt>
                <c:pt idx="97">
                  <c:v>1.49946027910293E-6</c:v>
                </c:pt>
                <c:pt idx="98">
                  <c:v>2.92000159614782E-6</c:v>
                </c:pt>
                <c:pt idx="99">
                  <c:v>6.55027385081809E-6</c:v>
                </c:pt>
                <c:pt idx="100">
                  <c:v>1.70464958045386E-5</c:v>
                </c:pt>
                <c:pt idx="101">
                  <c:v>1.60192167247005E-5</c:v>
                </c:pt>
                <c:pt idx="102">
                  <c:v>0.000182619070661586</c:v>
                </c:pt>
                <c:pt idx="103">
                  <c:v>0.000245094015887918</c:v>
                </c:pt>
                <c:pt idx="104">
                  <c:v>0.000253103624250268</c:v>
                </c:pt>
                <c:pt idx="105">
                  <c:v>0.000352422767943411</c:v>
                </c:pt>
                <c:pt idx="106">
                  <c:v>0.000850638765276403</c:v>
                </c:pt>
                <c:pt idx="107">
                  <c:v>2.00869872560885E-5</c:v>
                </c:pt>
                <c:pt idx="108">
                  <c:v>0.0</c:v>
                </c:pt>
                <c:pt idx="109">
                  <c:v>0.0205699692044861</c:v>
                </c:pt>
                <c:pt idx="110">
                  <c:v>0.00280716956329021</c:v>
                </c:pt>
                <c:pt idx="111">
                  <c:v>4.39178208865128E-7</c:v>
                </c:pt>
                <c:pt idx="112">
                  <c:v>3.0742474620559E-6</c:v>
                </c:pt>
                <c:pt idx="113">
                  <c:v>1.93238411900656E-5</c:v>
                </c:pt>
                <c:pt idx="114">
                  <c:v>2.37156232787169E-5</c:v>
                </c:pt>
                <c:pt idx="115">
                  <c:v>2.85465835762333E-5</c:v>
                </c:pt>
                <c:pt idx="116">
                  <c:v>3.7330147753536E-5</c:v>
                </c:pt>
                <c:pt idx="117">
                  <c:v>4.56745337219733E-5</c:v>
                </c:pt>
                <c:pt idx="118">
                  <c:v>5.92890581967923E-5</c:v>
                </c:pt>
                <c:pt idx="119">
                  <c:v>7.11418182169914E-5</c:v>
                </c:pt>
                <c:pt idx="120">
                  <c:v>0.000318096494267065</c:v>
                </c:pt>
                <c:pt idx="121">
                  <c:v>0.00454890586797313</c:v>
                </c:pt>
                <c:pt idx="122">
                  <c:v>1.05566981020142E-5</c:v>
                </c:pt>
                <c:pt idx="123">
                  <c:v>6.2386778121878E-6</c:v>
                </c:pt>
                <c:pt idx="124">
                  <c:v>0.00195270615521478</c:v>
                </c:pt>
                <c:pt idx="125">
                  <c:v>1.25829788655804E-6</c:v>
                </c:pt>
                <c:pt idx="126">
                  <c:v>5.28485112354375E-6</c:v>
                </c:pt>
                <c:pt idx="127">
                  <c:v>1.25829788655804E-5</c:v>
                </c:pt>
                <c:pt idx="128">
                  <c:v>0.000166699332545223</c:v>
                </c:pt>
                <c:pt idx="129">
                  <c:v>1.75942942414099E-5</c:v>
                </c:pt>
                <c:pt idx="130">
                  <c:v>0.00030350157566432</c:v>
                </c:pt>
                <c:pt idx="131">
                  <c:v>0.000387074473311017</c:v>
                </c:pt>
                <c:pt idx="132">
                  <c:v>0.000671724356853392</c:v>
                </c:pt>
                <c:pt idx="133">
                  <c:v>0.0</c:v>
                </c:pt>
                <c:pt idx="134">
                  <c:v>0.0</c:v>
                </c:pt>
                <c:pt idx="135">
                  <c:v>8.97985508494344E-7</c:v>
                </c:pt>
                <c:pt idx="136">
                  <c:v>1.04764975991007E-6</c:v>
                </c:pt>
                <c:pt idx="137">
                  <c:v>1.42181038844938E-6</c:v>
                </c:pt>
                <c:pt idx="138">
                  <c:v>1.5714746398651E-6</c:v>
                </c:pt>
                <c:pt idx="139">
                  <c:v>7.18388406795475E-6</c:v>
                </c:pt>
                <c:pt idx="140">
                  <c:v>1.49664251415724E-5</c:v>
                </c:pt>
                <c:pt idx="141">
                  <c:v>1.85583671755498E-5</c:v>
                </c:pt>
                <c:pt idx="142">
                  <c:v>2.16264843295721E-5</c:v>
                </c:pt>
                <c:pt idx="143">
                  <c:v>5.03160993144734E-5</c:v>
                </c:pt>
                <c:pt idx="144">
                  <c:v>9.22461820765345E-5</c:v>
                </c:pt>
                <c:pt idx="145">
                  <c:v>0.0</c:v>
                </c:pt>
                <c:pt idx="146">
                  <c:v>0.0</c:v>
                </c:pt>
                <c:pt idx="147">
                  <c:v>0.00243107900918849</c:v>
                </c:pt>
                <c:pt idx="148">
                  <c:v>3.21995370370781E-6</c:v>
                </c:pt>
                <c:pt idx="149">
                  <c:v>5.58477866837963E-7</c:v>
                </c:pt>
                <c:pt idx="150">
                  <c:v>5.86401760179861E-6</c:v>
                </c:pt>
                <c:pt idx="151">
                  <c:v>2.35491500516674E-5</c:v>
                </c:pt>
                <c:pt idx="152">
                  <c:v>0.00149506613625828</c:v>
                </c:pt>
                <c:pt idx="153">
                  <c:v>5.39239509549225E-6</c:v>
                </c:pt>
                <c:pt idx="154">
                  <c:v>6.25027613341148E-6</c:v>
                </c:pt>
                <c:pt idx="155">
                  <c:v>7.76824266589304E-6</c:v>
                </c:pt>
                <c:pt idx="156">
                  <c:v>9.53375236268691E-6</c:v>
                </c:pt>
                <c:pt idx="157">
                  <c:v>3.14260726029309E-5</c:v>
                </c:pt>
                <c:pt idx="158">
                  <c:v>8.88922093460458E-5</c:v>
                </c:pt>
                <c:pt idx="159">
                  <c:v>0.000100588552681052</c:v>
                </c:pt>
                <c:pt idx="160">
                  <c:v>1.0368990251988E-6</c:v>
                </c:pt>
                <c:pt idx="161">
                  <c:v>1.50821676392552E-6</c:v>
                </c:pt>
                <c:pt idx="162">
                  <c:v>3.01643352785105E-6</c:v>
                </c:pt>
                <c:pt idx="163">
                  <c:v>3.44962680163745E-5</c:v>
                </c:pt>
                <c:pt idx="164">
                  <c:v>6.30788900870848E-5</c:v>
                </c:pt>
                <c:pt idx="165">
                  <c:v>9.29915502316129E-5</c:v>
                </c:pt>
                <c:pt idx="166">
                  <c:v>1.09789715704518E-6</c:v>
                </c:pt>
                <c:pt idx="167">
                  <c:v>2.68374860611045E-6</c:v>
                </c:pt>
                <c:pt idx="168">
                  <c:v>3.12209749007174E-6</c:v>
                </c:pt>
                <c:pt idx="169">
                  <c:v>7.31931438030122E-6</c:v>
                </c:pt>
                <c:pt idx="170">
                  <c:v>1.46498420687982E-5</c:v>
                </c:pt>
                <c:pt idx="171">
                  <c:v>6.34025951829954E-5</c:v>
                </c:pt>
                <c:pt idx="172">
                  <c:v>4.91102468964073E-6</c:v>
                </c:pt>
                <c:pt idx="173">
                  <c:v>6.13747111850903E-5</c:v>
                </c:pt>
                <c:pt idx="174">
                  <c:v>0.000156291415692265</c:v>
                </c:pt>
                <c:pt idx="175">
                  <c:v>7.30022188927359E-5</c:v>
                </c:pt>
                <c:pt idx="176">
                  <c:v>7.52201304113253E-5</c:v>
                </c:pt>
                <c:pt idx="177">
                  <c:v>0.0</c:v>
                </c:pt>
                <c:pt idx="178">
                  <c:v>1.09747133374737E-6</c:v>
                </c:pt>
                <c:pt idx="179">
                  <c:v>9.167636813723E-7</c:v>
                </c:pt>
                <c:pt idx="180">
                  <c:v>1.33416314531787E-6</c:v>
                </c:pt>
                <c:pt idx="181">
                  <c:v>2.56569835638052E-6</c:v>
                </c:pt>
                <c:pt idx="182">
                  <c:v>2.61701232350813E-6</c:v>
                </c:pt>
                <c:pt idx="183">
                  <c:v>3.89986150169839E-6</c:v>
                </c:pt>
                <c:pt idx="184">
                  <c:v>4.20774530446405E-6</c:v>
                </c:pt>
                <c:pt idx="185">
                  <c:v>5.66164170482025E-6</c:v>
                </c:pt>
                <c:pt idx="186">
                  <c:v>6.28637952941006E-6</c:v>
                </c:pt>
                <c:pt idx="187">
                  <c:v>7.3341094509784E-6</c:v>
                </c:pt>
                <c:pt idx="188">
                  <c:v>1.89372153575022E-5</c:v>
                </c:pt>
                <c:pt idx="189">
                  <c:v>2.08895056005437E-5</c:v>
                </c:pt>
                <c:pt idx="190">
                  <c:v>2.47526193970521E-5</c:v>
                </c:pt>
                <c:pt idx="191">
                  <c:v>2.92054715637176E-5</c:v>
                </c:pt>
                <c:pt idx="192">
                  <c:v>4.43975554264585E-5</c:v>
                </c:pt>
                <c:pt idx="193">
                  <c:v>7.1844280943926E-5</c:v>
                </c:pt>
                <c:pt idx="194">
                  <c:v>0.000276469733053846</c:v>
                </c:pt>
                <c:pt idx="195">
                  <c:v>8.3198587721076E-5</c:v>
                </c:pt>
                <c:pt idx="196">
                  <c:v>1.72539442553544E-5</c:v>
                </c:pt>
                <c:pt idx="197">
                  <c:v>8.04545966153068E-7</c:v>
                </c:pt>
                <c:pt idx="198">
                  <c:v>5.80072329164154E-5</c:v>
                </c:pt>
                <c:pt idx="199">
                  <c:v>1.9623683221813E-7</c:v>
                </c:pt>
                <c:pt idx="200">
                  <c:v>0.0</c:v>
                </c:pt>
                <c:pt idx="201">
                  <c:v>1.40902733003429E-6</c:v>
                </c:pt>
                <c:pt idx="202">
                  <c:v>1.69083279604115E-6</c:v>
                </c:pt>
                <c:pt idx="203">
                  <c:v>4.28344308330424E-5</c:v>
                </c:pt>
                <c:pt idx="204">
                  <c:v>0.0</c:v>
                </c:pt>
                <c:pt idx="205">
                  <c:v>0.0</c:v>
                </c:pt>
                <c:pt idx="206">
                  <c:v>0.0</c:v>
                </c:pt>
                <c:pt idx="207">
                  <c:v>9.28005195512495E-7</c:v>
                </c:pt>
                <c:pt idx="208">
                  <c:v>1.11360623461499E-6</c:v>
                </c:pt>
                <c:pt idx="209">
                  <c:v>2.96961662563998E-6</c:v>
                </c:pt>
                <c:pt idx="210">
                  <c:v>4.64002597756247E-6</c:v>
                </c:pt>
                <c:pt idx="211">
                  <c:v>4.82562701666497E-6</c:v>
                </c:pt>
                <c:pt idx="212">
                  <c:v>5.38243013397247E-6</c:v>
                </c:pt>
                <c:pt idx="213">
                  <c:v>3.80482130160123E-5</c:v>
                </c:pt>
                <c:pt idx="214">
                  <c:v>0.0</c:v>
                </c:pt>
                <c:pt idx="215">
                  <c:v>0.0</c:v>
                </c:pt>
                <c:pt idx="216">
                  <c:v>0.0</c:v>
                </c:pt>
                <c:pt idx="217">
                  <c:v>0.0</c:v>
                </c:pt>
                <c:pt idx="218">
                  <c:v>0.0</c:v>
                </c:pt>
                <c:pt idx="219">
                  <c:v>0.0</c:v>
                </c:pt>
                <c:pt idx="220">
                  <c:v>0.0</c:v>
                </c:pt>
                <c:pt idx="221">
                  <c:v>0.0</c:v>
                </c:pt>
                <c:pt idx="222">
                  <c:v>0.0</c:v>
                </c:pt>
                <c:pt idx="223">
                  <c:v>3.92392010709241E-7</c:v>
                </c:pt>
                <c:pt idx="224">
                  <c:v>5.88588016063862E-7</c:v>
                </c:pt>
                <c:pt idx="225">
                  <c:v>5.88588016063862E-7</c:v>
                </c:pt>
                <c:pt idx="226">
                  <c:v>5.88588016063862E-7</c:v>
                </c:pt>
                <c:pt idx="227">
                  <c:v>6.3063001721128E-7</c:v>
                </c:pt>
                <c:pt idx="228">
                  <c:v>6.3063001721128E-7</c:v>
                </c:pt>
                <c:pt idx="229">
                  <c:v>6.3063001721128E-7</c:v>
                </c:pt>
                <c:pt idx="230">
                  <c:v>8.24023222489406E-7</c:v>
                </c:pt>
                <c:pt idx="231">
                  <c:v>8.24023222489406E-7</c:v>
                </c:pt>
                <c:pt idx="232">
                  <c:v>1.17717603212772E-6</c:v>
                </c:pt>
                <c:pt idx="233">
                  <c:v>1.17717603212772E-6</c:v>
                </c:pt>
                <c:pt idx="234">
                  <c:v>1.17717603212772E-6</c:v>
                </c:pt>
                <c:pt idx="235">
                  <c:v>1.64804644497881E-6</c:v>
                </c:pt>
                <c:pt idx="236">
                  <c:v>1.88348165140436E-6</c:v>
                </c:pt>
                <c:pt idx="237">
                  <c:v>4.12011611244703E-6</c:v>
                </c:pt>
                <c:pt idx="238">
                  <c:v>4.47326892208535E-6</c:v>
                </c:pt>
                <c:pt idx="239">
                  <c:v>1.10990883029185E-5</c:v>
                </c:pt>
                <c:pt idx="240">
                  <c:v>1.55975824256923E-5</c:v>
                </c:pt>
                <c:pt idx="241">
                  <c:v>0.0</c:v>
                </c:pt>
                <c:pt idx="242">
                  <c:v>9.48598481563532E-6</c:v>
                </c:pt>
                <c:pt idx="243">
                  <c:v>1.51775757050165E-5</c:v>
                </c:pt>
                <c:pt idx="244">
                  <c:v>0.0</c:v>
                </c:pt>
                <c:pt idx="245">
                  <c:v>0.0</c:v>
                </c:pt>
                <c:pt idx="246">
                  <c:v>2.65808178308526E-6</c:v>
                </c:pt>
                <c:pt idx="247">
                  <c:v>1.12968475781124E-5</c:v>
                </c:pt>
                <c:pt idx="248">
                  <c:v>2.06001338189108E-5</c:v>
                </c:pt>
                <c:pt idx="249">
                  <c:v>2.06001338189108E-5</c:v>
                </c:pt>
                <c:pt idx="250">
                  <c:v>2.65808178308526E-5</c:v>
                </c:pt>
                <c:pt idx="251">
                  <c:v>3.38905427343371E-5</c:v>
                </c:pt>
                <c:pt idx="252">
                  <c:v>3.98712267462789E-5</c:v>
                </c:pt>
                <c:pt idx="253">
                  <c:v>4.05357471920502E-5</c:v>
                </c:pt>
                <c:pt idx="254">
                  <c:v>4.78454720955347E-5</c:v>
                </c:pt>
                <c:pt idx="255">
                  <c:v>6.91101263602167E-5</c:v>
                </c:pt>
                <c:pt idx="256">
                  <c:v>0.0</c:v>
                </c:pt>
                <c:pt idx="257">
                  <c:v>0.000277583973099331</c:v>
                </c:pt>
                <c:pt idx="258">
                  <c:v>0.000233660860090959</c:v>
                </c:pt>
                <c:pt idx="259">
                  <c:v>0.0017470265506351</c:v>
                </c:pt>
                <c:pt idx="260">
                  <c:v>6.46179892401299E-5</c:v>
                </c:pt>
                <c:pt idx="261">
                  <c:v>0.000180605928085384</c:v>
                </c:pt>
                <c:pt idx="262">
                  <c:v>0.000228731459820711</c:v>
                </c:pt>
                <c:pt idx="263">
                  <c:v>0.0</c:v>
                </c:pt>
                <c:pt idx="264">
                  <c:v>8.56647224525637E-6</c:v>
                </c:pt>
                <c:pt idx="265">
                  <c:v>3.94057723281793E-5</c:v>
                </c:pt>
                <c:pt idx="266">
                  <c:v>0.000260910268955523</c:v>
                </c:pt>
                <c:pt idx="267">
                  <c:v>0.000515954213123235</c:v>
                </c:pt>
                <c:pt idx="268">
                  <c:v>0.000804311857184124</c:v>
                </c:pt>
                <c:pt idx="269">
                  <c:v>6.19650478764461E-6</c:v>
                </c:pt>
                <c:pt idx="270">
                  <c:v>1.9066168577368E-5</c:v>
                </c:pt>
                <c:pt idx="271">
                  <c:v>0.000179671628952972</c:v>
                </c:pt>
                <c:pt idx="272">
                  <c:v>0.000410299852489291</c:v>
                </c:pt>
              </c:numCache>
            </c:numRef>
          </c:yVal>
          <c:smooth val="0"/>
        </c:ser>
        <c:dLbls>
          <c:showLegendKey val="0"/>
          <c:showVal val="0"/>
          <c:showCatName val="0"/>
          <c:showSerName val="0"/>
          <c:showPercent val="0"/>
          <c:showBubbleSize val="0"/>
        </c:dLbls>
        <c:axId val="463910608"/>
        <c:axId val="463918144"/>
      </c:scatterChart>
      <c:valAx>
        <c:axId val="463910608"/>
        <c:scaling>
          <c:orientation val="minMax"/>
          <c:max val="100.0"/>
          <c:min val="70.0"/>
        </c:scaling>
        <c:delete val="0"/>
        <c:axPos val="b"/>
        <c:title>
          <c:tx>
            <c:rich>
              <a:bodyPr/>
              <a:lstStyle/>
              <a:p>
                <a:pPr>
                  <a:defRPr/>
                </a:pPr>
                <a:r>
                  <a:rPr lang="en-US"/>
                  <a:t>site gas composition (%CH</a:t>
                </a:r>
                <a:r>
                  <a:rPr lang="en-US" baseline="-25000"/>
                  <a:t>4</a:t>
                </a:r>
                <a:r>
                  <a:rPr lang="en-US"/>
                  <a:t>)</a:t>
                </a:r>
              </a:p>
            </c:rich>
          </c:tx>
          <c:overlay val="0"/>
        </c:title>
        <c:numFmt formatCode="0" sourceLinked="0"/>
        <c:majorTickMark val="out"/>
        <c:minorTickMark val="none"/>
        <c:tickLblPos val="nextTo"/>
        <c:crossAx val="463918144"/>
        <c:crossesAt val="1.0E-7"/>
        <c:crossBetween val="midCat"/>
      </c:valAx>
      <c:valAx>
        <c:axId val="463918144"/>
        <c:scaling>
          <c:logBase val="10.0"/>
          <c:orientation val="minMax"/>
        </c:scaling>
        <c:delete val="0"/>
        <c:axPos val="l"/>
        <c:title>
          <c:tx>
            <c:rich>
              <a:bodyPr rot="-5400000" vert="horz"/>
              <a:lstStyle/>
              <a:p>
                <a:pPr>
                  <a:defRPr/>
                </a:pPr>
                <a:r>
                  <a:rPr lang="en-US"/>
                  <a:t>leak proportional loss rate </a:t>
                </a:r>
              </a:p>
            </c:rich>
          </c:tx>
          <c:overlay val="0"/>
        </c:title>
        <c:numFmt formatCode="0.E+00" sourceLinked="0"/>
        <c:majorTickMark val="out"/>
        <c:minorTickMark val="none"/>
        <c:tickLblPos val="nextTo"/>
        <c:crossAx val="463910608"/>
        <c:crosses val="autoZero"/>
        <c:crossBetween val="midCat"/>
      </c:valAx>
    </c:plotArea>
    <c:plotVisOnly val="1"/>
    <c:dispBlanksAs val="gap"/>
    <c:showDLblsOverMax val="0"/>
  </c:chart>
  <c:txPr>
    <a:bodyPr/>
    <a:lstStyle/>
    <a:p>
      <a:pPr>
        <a:defRPr sz="1200"/>
      </a:pPr>
      <a:endParaRPr lang="en-US"/>
    </a:p>
  </c:txPr>
</c:chartSpace>
</file>

<file path=xl/chartsheets/_rels/sheet1.xml.rels><?xml version="1.0" encoding="UTF-8" standalone="yes"?>
<Relationships xmlns="http://schemas.openxmlformats.org/package/2006/relationships"><Relationship Id="rId1" Type="http://schemas.openxmlformats.org/officeDocument/2006/relationships/printerSettings" Target="../printerSettings/printerSettings3.bin"/><Relationship Id="rId2"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printerSettings" Target="../printerSettings/printerSettings5.bin"/><Relationship Id="rId2" Type="http://schemas.openxmlformats.org/officeDocument/2006/relationships/drawing" Target="../drawings/drawing3.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pageSetup orientation="landscape" r:id="rId1"/>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pageSetup orientation="landscape" r:id="rId1"/>
  <drawing r:id="rId2"/>
</chartsheet>
</file>

<file path=xl/chartsheets/sheet3.xml><?xml version="1.0" encoding="utf-8"?>
<chartsheet xmlns="http://schemas.openxmlformats.org/spreadsheetml/2006/main" xmlns:r="http://schemas.openxmlformats.org/officeDocument/2006/relationships">
  <sheetPr/>
  <sheetViews>
    <sheetView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3" Type="http://schemas.openxmlformats.org/officeDocument/2006/relationships/chart" Target="../charts/chart5.xml"/><Relationship Id="rId4" Type="http://schemas.openxmlformats.org/officeDocument/2006/relationships/chart" Target="../charts/chart6.xml"/><Relationship Id="rId1" Type="http://schemas.openxmlformats.org/officeDocument/2006/relationships/chart" Target="../charts/chart3.xml"/><Relationship Id="rId2"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absoluteAnchor>
    <xdr:pos x="0" y="0"/>
    <xdr:ext cx="8639175" cy="62769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0.70215</cdr:x>
      <cdr:y>0.22762</cdr:y>
    </cdr:from>
    <cdr:to>
      <cdr:x>0.70232</cdr:x>
      <cdr:y>0.85753</cdr:y>
    </cdr:to>
    <cdr:cxnSp macro="">
      <cdr:nvCxnSpPr>
        <cdr:cNvPr id="5" name="Straight Connector 4"/>
        <cdr:cNvCxnSpPr/>
      </cdr:nvCxnSpPr>
      <cdr:spPr>
        <a:xfrm xmlns:a="http://schemas.openxmlformats.org/drawingml/2006/main" flipV="1">
          <a:off x="6065997" y="1428750"/>
          <a:ext cx="1428" cy="3953944"/>
        </a:xfrm>
        <a:prstGeom xmlns:a="http://schemas.openxmlformats.org/drawingml/2006/main" prst="line">
          <a:avLst/>
        </a:prstGeom>
        <a:ln xmlns:a="http://schemas.openxmlformats.org/drawingml/2006/main">
          <a:solidFill>
            <a:schemeClr val="tx1"/>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0.88186</cdr:x>
      <cdr:y>0.22762</cdr:y>
    </cdr:from>
    <cdr:to>
      <cdr:x>0.88203</cdr:x>
      <cdr:y>0.85891</cdr:y>
    </cdr:to>
    <cdr:cxnSp macro="">
      <cdr:nvCxnSpPr>
        <cdr:cNvPr id="6" name="Straight Connector 5"/>
        <cdr:cNvCxnSpPr/>
      </cdr:nvCxnSpPr>
      <cdr:spPr>
        <a:xfrm xmlns:a="http://schemas.openxmlformats.org/drawingml/2006/main" flipV="1">
          <a:off x="7618544" y="1428750"/>
          <a:ext cx="1456" cy="3962608"/>
        </a:xfrm>
        <a:prstGeom xmlns:a="http://schemas.openxmlformats.org/drawingml/2006/main" prst="line">
          <a:avLst/>
        </a:prstGeom>
        <a:ln xmlns:a="http://schemas.openxmlformats.org/drawingml/2006/main">
          <a:solidFill>
            <a:schemeClr val="tx1"/>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0.06467</cdr:x>
      <cdr:y>0.09953</cdr:y>
    </cdr:from>
    <cdr:to>
      <cdr:x>0.95334</cdr:x>
      <cdr:y>0.21093</cdr:y>
    </cdr:to>
    <cdr:sp macro="" textlink="">
      <cdr:nvSpPr>
        <cdr:cNvPr id="7" name="TextBox 6"/>
        <cdr:cNvSpPr txBox="1"/>
      </cdr:nvSpPr>
      <cdr:spPr>
        <a:xfrm xmlns:a="http://schemas.openxmlformats.org/drawingml/2006/main">
          <a:off x="558737" y="624748"/>
          <a:ext cx="7677375" cy="69922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100"/>
            <a:t>        	  </a:t>
          </a:r>
          <a:r>
            <a:rPr lang="en-US" sz="1200" b="1"/>
            <a:t>Data</a:t>
          </a:r>
          <a:r>
            <a:rPr lang="en-US" sz="1200" b="1" baseline="0"/>
            <a:t> </a:t>
          </a:r>
          <a:r>
            <a:rPr lang="en-US" sz="1200" b="1"/>
            <a:t>Subset</a:t>
          </a:r>
          <a:r>
            <a:rPr lang="en-US" sz="1200" b="1" baseline="0"/>
            <a:t>                 </a:t>
          </a:r>
          <a:r>
            <a:rPr lang="en-US" sz="1200"/>
            <a:t>All</a:t>
          </a:r>
          <a:r>
            <a:rPr lang="en-US" sz="1200" baseline="0"/>
            <a:t> measurements	                     &lt;91%	        &gt;91% CH</a:t>
          </a:r>
          <a:r>
            <a:rPr lang="en-US" sz="1200" baseline="-25000"/>
            <a:t>4 </a:t>
          </a:r>
          <a:r>
            <a:rPr lang="en-US" sz="1200" baseline="0"/>
            <a:t>	                    &gt;97% </a:t>
          </a:r>
          <a:r>
            <a:rPr lang="en-US" sz="1200" baseline="0">
              <a:effectLst/>
              <a:latin typeface="+mn-lt"/>
              <a:ea typeface="+mn-ea"/>
              <a:cs typeface="+mn-cs"/>
            </a:rPr>
            <a:t>CH</a:t>
          </a:r>
          <a:r>
            <a:rPr lang="en-US" sz="1200" baseline="-25000">
              <a:effectLst/>
              <a:latin typeface="+mn-lt"/>
              <a:ea typeface="+mn-ea"/>
              <a:cs typeface="+mn-cs"/>
            </a:rPr>
            <a:t>4</a:t>
          </a:r>
          <a:endParaRPr lang="en-US" sz="1200" baseline="0"/>
        </a:p>
        <a:p xmlns:a="http://schemas.openxmlformats.org/drawingml/2006/main">
          <a:r>
            <a:rPr lang="en-US" sz="1200" b="1" baseline="0"/>
            <a:t>                                                N</a:t>
          </a:r>
          <a:r>
            <a:rPr lang="en-US" sz="1200" baseline="0"/>
            <a:t>                              278	                       110	              168	                          94</a:t>
          </a:r>
        </a:p>
        <a:p xmlns:a="http://schemas.openxmlformats.org/drawingml/2006/main">
          <a:r>
            <a:rPr lang="en-US" sz="1200" baseline="0"/>
            <a:t>                     </a:t>
          </a:r>
          <a:r>
            <a:rPr lang="en-US" sz="1200" b="1" baseline="0"/>
            <a:t>Mean (scfm CH</a:t>
          </a:r>
          <a:r>
            <a:rPr lang="en-US" sz="1200" b="1" baseline="-25000"/>
            <a:t>4</a:t>
          </a:r>
          <a:r>
            <a:rPr lang="en-US" sz="1200" b="1" baseline="0"/>
            <a:t>)                             </a:t>
          </a:r>
          <a:r>
            <a:rPr lang="en-US" sz="1200" baseline="0"/>
            <a:t>0.11               	                     0.049	              0.15	                         0.19</a:t>
          </a:r>
          <a:endParaRPr lang="en-US" sz="1200"/>
        </a:p>
      </cdr:txBody>
    </cdr:sp>
  </cdr:relSizeAnchor>
</c:userShapes>
</file>

<file path=xl/drawings/drawing3.xml><?xml version="1.0" encoding="utf-8"?>
<xdr:wsDr xmlns:xdr="http://schemas.openxmlformats.org/drawingml/2006/spreadsheetDrawing" xmlns:a="http://schemas.openxmlformats.org/drawingml/2006/main">
  <xdr:absoluteAnchor>
    <xdr:pos x="0" y="0"/>
    <xdr:ext cx="8639175" cy="62769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absoluteAnchor>
</xdr:wsDr>
</file>

<file path=xl/drawings/drawing4.xml><?xml version="1.0" encoding="utf-8"?>
<c:userShapes xmlns:c="http://schemas.openxmlformats.org/drawingml/2006/chart">
  <cdr:relSizeAnchor xmlns:cdr="http://schemas.openxmlformats.org/drawingml/2006/chartDrawing">
    <cdr:from>
      <cdr:x>0.70215</cdr:x>
      <cdr:y>0.22762</cdr:y>
    </cdr:from>
    <cdr:to>
      <cdr:x>0.70232</cdr:x>
      <cdr:y>0.85753</cdr:y>
    </cdr:to>
    <cdr:cxnSp macro="">
      <cdr:nvCxnSpPr>
        <cdr:cNvPr id="5" name="Straight Connector 4"/>
        <cdr:cNvCxnSpPr/>
      </cdr:nvCxnSpPr>
      <cdr:spPr>
        <a:xfrm xmlns:a="http://schemas.openxmlformats.org/drawingml/2006/main" flipV="1">
          <a:off x="6065997" y="1428750"/>
          <a:ext cx="1428" cy="3953944"/>
        </a:xfrm>
        <a:prstGeom xmlns:a="http://schemas.openxmlformats.org/drawingml/2006/main" prst="line">
          <a:avLst/>
        </a:prstGeom>
        <a:ln xmlns:a="http://schemas.openxmlformats.org/drawingml/2006/main">
          <a:solidFill>
            <a:schemeClr val="tx1"/>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0.88186</cdr:x>
      <cdr:y>0.22762</cdr:y>
    </cdr:from>
    <cdr:to>
      <cdr:x>0.88203</cdr:x>
      <cdr:y>0.85891</cdr:y>
    </cdr:to>
    <cdr:cxnSp macro="">
      <cdr:nvCxnSpPr>
        <cdr:cNvPr id="6" name="Straight Connector 5"/>
        <cdr:cNvCxnSpPr/>
      </cdr:nvCxnSpPr>
      <cdr:spPr>
        <a:xfrm xmlns:a="http://schemas.openxmlformats.org/drawingml/2006/main" flipV="1">
          <a:off x="7618544" y="1428750"/>
          <a:ext cx="1456" cy="3962608"/>
        </a:xfrm>
        <a:prstGeom xmlns:a="http://schemas.openxmlformats.org/drawingml/2006/main" prst="line">
          <a:avLst/>
        </a:prstGeom>
        <a:ln xmlns:a="http://schemas.openxmlformats.org/drawingml/2006/main">
          <a:solidFill>
            <a:schemeClr val="tx1"/>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0.06467</cdr:x>
      <cdr:y>0.09953</cdr:y>
    </cdr:from>
    <cdr:to>
      <cdr:x>0.95334</cdr:x>
      <cdr:y>0.21093</cdr:y>
    </cdr:to>
    <cdr:sp macro="" textlink="">
      <cdr:nvSpPr>
        <cdr:cNvPr id="7" name="TextBox 6"/>
        <cdr:cNvSpPr txBox="1"/>
      </cdr:nvSpPr>
      <cdr:spPr>
        <a:xfrm xmlns:a="http://schemas.openxmlformats.org/drawingml/2006/main">
          <a:off x="558737" y="624748"/>
          <a:ext cx="7677375" cy="69922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100"/>
            <a:t>        	  </a:t>
          </a:r>
          <a:r>
            <a:rPr lang="en-US" sz="1200" b="1"/>
            <a:t>Data</a:t>
          </a:r>
          <a:r>
            <a:rPr lang="en-US" sz="1200" b="1" baseline="0"/>
            <a:t> </a:t>
          </a:r>
          <a:r>
            <a:rPr lang="en-US" sz="1200" b="1"/>
            <a:t>Subset</a:t>
          </a:r>
          <a:r>
            <a:rPr lang="en-US" sz="1200" b="1" baseline="0"/>
            <a:t>                 </a:t>
          </a:r>
          <a:r>
            <a:rPr lang="en-US" sz="1200"/>
            <a:t>All</a:t>
          </a:r>
          <a:r>
            <a:rPr lang="en-US" sz="1200" baseline="0"/>
            <a:t> measurements	                     &lt;91%	        &gt;91% CH</a:t>
          </a:r>
          <a:r>
            <a:rPr lang="en-US" sz="1200" baseline="-25000"/>
            <a:t>4 </a:t>
          </a:r>
          <a:r>
            <a:rPr lang="en-US" sz="1200" baseline="0"/>
            <a:t>	                    &gt;97% </a:t>
          </a:r>
          <a:r>
            <a:rPr lang="en-US" sz="1200" baseline="0">
              <a:effectLst/>
              <a:latin typeface="+mn-lt"/>
              <a:ea typeface="+mn-ea"/>
              <a:cs typeface="+mn-cs"/>
            </a:rPr>
            <a:t>CH</a:t>
          </a:r>
          <a:r>
            <a:rPr lang="en-US" sz="1200" baseline="-25000">
              <a:effectLst/>
              <a:latin typeface="+mn-lt"/>
              <a:ea typeface="+mn-ea"/>
              <a:cs typeface="+mn-cs"/>
            </a:rPr>
            <a:t>4</a:t>
          </a:r>
          <a:endParaRPr lang="en-US" sz="1200" baseline="0"/>
        </a:p>
        <a:p xmlns:a="http://schemas.openxmlformats.org/drawingml/2006/main">
          <a:r>
            <a:rPr lang="en-US" sz="1200" b="1" baseline="0"/>
            <a:t>                                                N</a:t>
          </a:r>
          <a:r>
            <a:rPr lang="en-US" sz="1200" baseline="0"/>
            <a:t>                              62	                        3		              59	 	0</a:t>
          </a:r>
        </a:p>
        <a:p xmlns:a="http://schemas.openxmlformats.org/drawingml/2006/main">
          <a:r>
            <a:rPr lang="en-US" sz="1200" baseline="0"/>
            <a:t>                     </a:t>
          </a:r>
          <a:r>
            <a:rPr lang="en-US" sz="1200" b="1" baseline="0"/>
            <a:t>Mean (scfm CH</a:t>
          </a:r>
          <a:r>
            <a:rPr lang="en-US" sz="1200" b="1" baseline="-25000"/>
            <a:t>4</a:t>
          </a:r>
          <a:r>
            <a:rPr lang="en-US" sz="1200" b="1" baseline="0"/>
            <a:t>)                            </a:t>
          </a:r>
          <a:r>
            <a:rPr lang="en-US" sz="1200" baseline="0"/>
            <a:t>0.19               	                     0.072	             0.20	                         N/A</a:t>
          </a:r>
          <a:endParaRPr lang="en-US" sz="1200"/>
        </a:p>
      </cdr:txBody>
    </cdr:sp>
  </cdr:relSizeAnchor>
</c:userShapes>
</file>

<file path=xl/drawings/drawing5.xml><?xml version="1.0" encoding="utf-8"?>
<xdr:wsDr xmlns:xdr="http://schemas.openxmlformats.org/drawingml/2006/spreadsheetDrawing" xmlns:a="http://schemas.openxmlformats.org/drawingml/2006/main">
  <xdr:twoCellAnchor>
    <xdr:from>
      <xdr:col>8</xdr:col>
      <xdr:colOff>19050</xdr:colOff>
      <xdr:row>0</xdr:row>
      <xdr:rowOff>23812</xdr:rowOff>
    </xdr:from>
    <xdr:to>
      <xdr:col>15</xdr:col>
      <xdr:colOff>323850</xdr:colOff>
      <xdr:row>12</xdr:row>
      <xdr:rowOff>100012</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9525</xdr:colOff>
      <xdr:row>13</xdr:row>
      <xdr:rowOff>9525</xdr:rowOff>
    </xdr:from>
    <xdr:to>
      <xdr:col>15</xdr:col>
      <xdr:colOff>314325</xdr:colOff>
      <xdr:row>27</xdr:row>
      <xdr:rowOff>85725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9525</xdr:colOff>
      <xdr:row>27</xdr:row>
      <xdr:rowOff>176212</xdr:rowOff>
    </xdr:from>
    <xdr:to>
      <xdr:col>15</xdr:col>
      <xdr:colOff>314325</xdr:colOff>
      <xdr:row>42</xdr:row>
      <xdr:rowOff>61912</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0</xdr:colOff>
      <xdr:row>43</xdr:row>
      <xdr:rowOff>0</xdr:rowOff>
    </xdr:from>
    <xdr:to>
      <xdr:col>15</xdr:col>
      <xdr:colOff>304800</xdr:colOff>
      <xdr:row>57</xdr:row>
      <xdr:rowOff>76200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xml><?xml version="1.0" encoding="utf-8"?>
<xdr:wsDr xmlns:xdr="http://schemas.openxmlformats.org/drawingml/2006/spreadsheetDrawing" xmlns:a="http://schemas.openxmlformats.org/drawingml/2006/main">
  <xdr:absoluteAnchor>
    <xdr:pos x="0" y="0"/>
    <xdr:ext cx="8639175" cy="62769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tabSelected="1" workbookViewId="0"/>
  </sheetViews>
  <sheetFormatPr baseColWidth="10" defaultColWidth="8.83203125" defaultRowHeight="15" x14ac:dyDescent="0.2"/>
  <cols>
    <col min="1" max="1" width="113.33203125" customWidth="1"/>
  </cols>
  <sheetData>
    <row r="1" spans="1:1" ht="45" x14ac:dyDescent="0.2">
      <c r="A1" s="16" t="s">
        <v>1387</v>
      </c>
    </row>
    <row r="2" spans="1:1" x14ac:dyDescent="0.2">
      <c r="A2" t="s">
        <v>1385</v>
      </c>
    </row>
    <row r="3" spans="1:1" x14ac:dyDescent="0.2">
      <c r="A3" t="s">
        <v>1347</v>
      </c>
    </row>
    <row r="5" spans="1:1" x14ac:dyDescent="0.2">
      <c r="A5" s="68" t="s">
        <v>1348</v>
      </c>
    </row>
    <row r="6" spans="1:1" x14ac:dyDescent="0.2">
      <c r="A6" t="s">
        <v>1354</v>
      </c>
    </row>
    <row r="7" spans="1:1" x14ac:dyDescent="0.2">
      <c r="A7" t="s">
        <v>1349</v>
      </c>
    </row>
    <row r="8" spans="1:1" x14ac:dyDescent="0.2">
      <c r="A8" t="s">
        <v>1350</v>
      </c>
    </row>
    <row r="9" spans="1:1" x14ac:dyDescent="0.2">
      <c r="A9" t="s">
        <v>1351</v>
      </c>
    </row>
    <row r="10" spans="1:1" x14ac:dyDescent="0.2">
      <c r="A10" t="s">
        <v>1355</v>
      </c>
    </row>
    <row r="11" spans="1:1" x14ac:dyDescent="0.2">
      <c r="A11" t="s">
        <v>1352</v>
      </c>
    </row>
    <row r="12" spans="1:1" x14ac:dyDescent="0.2">
      <c r="A12" t="s">
        <v>1353</v>
      </c>
    </row>
    <row r="13" spans="1:1" x14ac:dyDescent="0.2">
      <c r="A13" t="s">
        <v>1359</v>
      </c>
    </row>
    <row r="14" spans="1:1" x14ac:dyDescent="0.2">
      <c r="A14" t="s">
        <v>1356</v>
      </c>
    </row>
    <row r="15" spans="1:1" x14ac:dyDescent="0.2">
      <c r="A15" t="s">
        <v>1357</v>
      </c>
    </row>
    <row r="16" spans="1:1" x14ac:dyDescent="0.2">
      <c r="A16" t="s">
        <v>1358</v>
      </c>
    </row>
    <row r="17" spans="1:1" x14ac:dyDescent="0.2">
      <c r="A17" t="s">
        <v>1379</v>
      </c>
    </row>
    <row r="18" spans="1:1" x14ac:dyDescent="0.2">
      <c r="A18" t="s">
        <v>1380</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9"/>
  <sheetViews>
    <sheetView topLeftCell="B1" workbookViewId="0">
      <selection activeCell="Q23" sqref="Q23"/>
    </sheetView>
  </sheetViews>
  <sheetFormatPr baseColWidth="10" defaultColWidth="8.83203125" defaultRowHeight="15" x14ac:dyDescent="0.2"/>
  <cols>
    <col min="1" max="1" width="7" style="45" bestFit="1" customWidth="1"/>
    <col min="2" max="2" width="9.1640625" style="45" customWidth="1"/>
    <col min="3" max="3" width="6.5" style="47" bestFit="1" customWidth="1"/>
    <col min="4" max="5" width="9.5" style="47" bestFit="1" customWidth="1"/>
    <col min="6" max="7" width="10.5" style="45" bestFit="1" customWidth="1"/>
  </cols>
  <sheetData>
    <row r="1" spans="1:10" ht="45" x14ac:dyDescent="0.2">
      <c r="A1" s="49" t="s">
        <v>0</v>
      </c>
      <c r="B1" s="49" t="s">
        <v>1</v>
      </c>
      <c r="C1" s="57" t="s">
        <v>1346</v>
      </c>
      <c r="D1" s="49" t="s">
        <v>1280</v>
      </c>
      <c r="E1" s="49" t="s">
        <v>1292</v>
      </c>
      <c r="F1" s="49" t="s">
        <v>1344</v>
      </c>
      <c r="G1" s="49" t="s">
        <v>1345</v>
      </c>
      <c r="H1" s="57"/>
      <c r="I1" s="49"/>
      <c r="J1" s="49"/>
    </row>
    <row r="2" spans="1:10" x14ac:dyDescent="0.2">
      <c r="A2" s="4" t="s">
        <v>112</v>
      </c>
      <c r="B2" s="4" t="s">
        <v>799</v>
      </c>
      <c r="C2" s="64">
        <v>95.138000000000005</v>
      </c>
      <c r="D2" s="65">
        <v>850.91666669999995</v>
      </c>
      <c r="E2" s="65">
        <v>610</v>
      </c>
      <c r="F2" s="7">
        <v>0</v>
      </c>
      <c r="G2" s="7">
        <v>0</v>
      </c>
      <c r="H2" s="63"/>
      <c r="I2" s="7"/>
      <c r="J2" s="7"/>
    </row>
    <row r="3" spans="1:10" x14ac:dyDescent="0.2">
      <c r="A3" s="4" t="s">
        <v>122</v>
      </c>
      <c r="B3" s="4" t="s">
        <v>799</v>
      </c>
      <c r="C3" s="64">
        <v>95.138000000000005</v>
      </c>
      <c r="D3" s="65">
        <v>850.91666669999995</v>
      </c>
      <c r="E3" s="65">
        <v>610</v>
      </c>
      <c r="F3" s="7">
        <v>0</v>
      </c>
      <c r="G3" s="7">
        <v>0</v>
      </c>
      <c r="H3" s="63"/>
      <c r="I3" s="7"/>
      <c r="J3" s="7"/>
    </row>
    <row r="4" spans="1:10" x14ac:dyDescent="0.2">
      <c r="A4" s="4" t="s">
        <v>194</v>
      </c>
      <c r="B4" s="4" t="s">
        <v>813</v>
      </c>
      <c r="C4" s="64">
        <v>70.441999999999993</v>
      </c>
      <c r="D4" s="65">
        <v>261</v>
      </c>
      <c r="E4" s="65"/>
      <c r="F4" s="7">
        <v>0</v>
      </c>
      <c r="G4" s="7">
        <v>0</v>
      </c>
      <c r="H4" s="63"/>
      <c r="I4" s="7"/>
      <c r="J4" s="7"/>
    </row>
    <row r="5" spans="1:10" x14ac:dyDescent="0.2">
      <c r="A5" s="4" t="s">
        <v>248</v>
      </c>
      <c r="B5" s="4" t="s">
        <v>822</v>
      </c>
      <c r="C5" s="64">
        <v>88.968999999999994</v>
      </c>
      <c r="D5" s="65"/>
      <c r="E5" s="65">
        <v>610</v>
      </c>
      <c r="F5" s="7">
        <v>0</v>
      </c>
      <c r="G5" s="7">
        <v>0</v>
      </c>
      <c r="H5" s="63"/>
      <c r="I5" s="7"/>
      <c r="J5" s="7"/>
    </row>
    <row r="6" spans="1:10" x14ac:dyDescent="0.2">
      <c r="A6" s="4" t="s">
        <v>760</v>
      </c>
      <c r="B6" s="4" t="s">
        <v>926</v>
      </c>
      <c r="C6" s="64">
        <v>97.402000000000001</v>
      </c>
      <c r="D6" s="65">
        <v>410</v>
      </c>
      <c r="E6" s="65"/>
      <c r="F6" s="7">
        <v>0</v>
      </c>
      <c r="G6" s="7">
        <v>0</v>
      </c>
      <c r="H6" s="63"/>
      <c r="I6" s="7"/>
      <c r="J6" s="7"/>
    </row>
    <row r="7" spans="1:10" x14ac:dyDescent="0.2">
      <c r="A7" s="4" t="s">
        <v>219</v>
      </c>
      <c r="B7" s="4" t="s">
        <v>820</v>
      </c>
      <c r="C7" s="64">
        <v>78.074399999999997</v>
      </c>
      <c r="D7" s="65">
        <v>75</v>
      </c>
      <c r="E7" s="65">
        <v>34</v>
      </c>
      <c r="F7" s="7">
        <v>0</v>
      </c>
      <c r="G7" s="7">
        <v>0</v>
      </c>
      <c r="H7" s="63"/>
      <c r="I7" s="7"/>
      <c r="J7" s="7"/>
    </row>
    <row r="8" spans="1:10" x14ac:dyDescent="0.2">
      <c r="A8" s="4" t="s">
        <v>220</v>
      </c>
      <c r="B8" s="4" t="s">
        <v>820</v>
      </c>
      <c r="C8" s="64">
        <v>78.074399999999997</v>
      </c>
      <c r="D8" s="65">
        <v>75</v>
      </c>
      <c r="E8" s="65">
        <v>34</v>
      </c>
      <c r="F8" s="7">
        <v>0</v>
      </c>
      <c r="G8" s="7">
        <v>0</v>
      </c>
      <c r="H8" s="63"/>
      <c r="I8" s="7"/>
      <c r="J8" s="7"/>
    </row>
    <row r="9" spans="1:10" x14ac:dyDescent="0.2">
      <c r="A9" s="4" t="s">
        <v>288</v>
      </c>
      <c r="B9" s="4" t="s">
        <v>829</v>
      </c>
      <c r="C9" s="64">
        <v>95.228999999999999</v>
      </c>
      <c r="D9" s="65">
        <v>192.5</v>
      </c>
      <c r="E9" s="65"/>
      <c r="F9" s="7">
        <v>0</v>
      </c>
      <c r="G9" s="7">
        <v>0</v>
      </c>
      <c r="H9" s="63"/>
      <c r="I9" s="7"/>
      <c r="J9" s="7"/>
    </row>
    <row r="10" spans="1:10" x14ac:dyDescent="0.2">
      <c r="A10" s="4" t="s">
        <v>233</v>
      </c>
      <c r="B10" s="4" t="s">
        <v>821</v>
      </c>
      <c r="C10" s="64">
        <v>77.189899999999994</v>
      </c>
      <c r="D10" s="65">
        <v>92</v>
      </c>
      <c r="E10" s="65">
        <v>75</v>
      </c>
      <c r="F10" s="7">
        <v>0</v>
      </c>
      <c r="G10" s="7">
        <v>0</v>
      </c>
      <c r="H10" s="63"/>
      <c r="I10" s="7"/>
      <c r="J10" s="7"/>
    </row>
    <row r="11" spans="1:10" x14ac:dyDescent="0.2">
      <c r="A11" s="4" t="s">
        <v>63</v>
      </c>
      <c r="B11" s="4" t="s">
        <v>789</v>
      </c>
      <c r="C11" s="64">
        <v>98.088800000000006</v>
      </c>
      <c r="D11" s="65">
        <v>433.33332999999999</v>
      </c>
      <c r="E11" s="65">
        <v>299.25</v>
      </c>
      <c r="F11" s="7">
        <v>0</v>
      </c>
      <c r="G11" s="7">
        <v>0</v>
      </c>
      <c r="H11" s="63"/>
      <c r="I11" s="7"/>
      <c r="J11" s="7"/>
    </row>
    <row r="12" spans="1:10" x14ac:dyDescent="0.2">
      <c r="A12" s="4" t="s">
        <v>669</v>
      </c>
      <c r="B12" s="4" t="s">
        <v>908</v>
      </c>
      <c r="C12" s="64">
        <v>97.580799999999996</v>
      </c>
      <c r="D12" s="65">
        <v>135.4</v>
      </c>
      <c r="E12" s="65">
        <v>148.88167000000001</v>
      </c>
      <c r="F12" s="7">
        <v>0</v>
      </c>
      <c r="G12" s="7">
        <v>0</v>
      </c>
      <c r="H12" s="63"/>
      <c r="I12" s="7"/>
      <c r="J12" s="7"/>
    </row>
    <row r="13" spans="1:10" x14ac:dyDescent="0.2">
      <c r="A13" s="4" t="s">
        <v>206</v>
      </c>
      <c r="B13" s="4" t="s">
        <v>816</v>
      </c>
      <c r="C13" s="64">
        <v>76.894499999999994</v>
      </c>
      <c r="D13" s="65">
        <v>101</v>
      </c>
      <c r="E13" s="65">
        <v>84</v>
      </c>
      <c r="F13" s="7">
        <v>0</v>
      </c>
      <c r="G13" s="7">
        <v>0</v>
      </c>
      <c r="H13" s="63"/>
      <c r="I13" s="7"/>
      <c r="J13" s="7"/>
    </row>
    <row r="14" spans="1:10" x14ac:dyDescent="0.2">
      <c r="A14" s="4" t="s">
        <v>585</v>
      </c>
      <c r="B14" s="4" t="s">
        <v>885</v>
      </c>
      <c r="C14" s="64">
        <v>95.308199999999999</v>
      </c>
      <c r="D14" s="65">
        <v>70</v>
      </c>
      <c r="E14" s="65"/>
      <c r="F14" s="7">
        <v>0</v>
      </c>
      <c r="G14" s="7">
        <v>0</v>
      </c>
      <c r="H14" s="63"/>
      <c r="I14" s="7"/>
      <c r="J14" s="7"/>
    </row>
    <row r="15" spans="1:10" x14ac:dyDescent="0.2">
      <c r="A15" s="4" t="s">
        <v>476</v>
      </c>
      <c r="B15" s="4" t="s">
        <v>856</v>
      </c>
      <c r="C15" s="64">
        <v>76.427000000000007</v>
      </c>
      <c r="D15" s="65">
        <v>364</v>
      </c>
      <c r="E15" s="65">
        <v>170</v>
      </c>
      <c r="F15" s="7">
        <v>0</v>
      </c>
      <c r="G15" s="7">
        <v>0</v>
      </c>
      <c r="H15" s="63"/>
      <c r="I15" s="7"/>
      <c r="J15" s="7"/>
    </row>
    <row r="16" spans="1:10" x14ac:dyDescent="0.2">
      <c r="A16" s="4" t="s">
        <v>385</v>
      </c>
      <c r="B16" s="4" t="s">
        <v>842</v>
      </c>
      <c r="C16" s="64">
        <v>74.933000000000007</v>
      </c>
      <c r="D16" s="65">
        <v>396</v>
      </c>
      <c r="E16" s="65"/>
      <c r="F16" s="7">
        <v>0</v>
      </c>
      <c r="G16" s="7">
        <v>0</v>
      </c>
      <c r="H16" s="63"/>
      <c r="I16" s="7"/>
      <c r="J16" s="7"/>
    </row>
    <row r="17" spans="1:10" x14ac:dyDescent="0.2">
      <c r="A17" s="4" t="s">
        <v>388</v>
      </c>
      <c r="B17" s="4" t="s">
        <v>842</v>
      </c>
      <c r="C17" s="64">
        <v>74.933000000000007</v>
      </c>
      <c r="D17" s="65">
        <v>396</v>
      </c>
      <c r="E17" s="65"/>
      <c r="F17" s="7">
        <v>0</v>
      </c>
      <c r="G17" s="7">
        <v>0</v>
      </c>
      <c r="H17" s="63"/>
      <c r="I17" s="7"/>
      <c r="J17" s="7"/>
    </row>
    <row r="18" spans="1:10" x14ac:dyDescent="0.2">
      <c r="A18" s="4" t="s">
        <v>525</v>
      </c>
      <c r="B18" s="4" t="s">
        <v>864</v>
      </c>
      <c r="C18" s="64">
        <v>74.543499999999995</v>
      </c>
      <c r="D18" s="65">
        <v>307</v>
      </c>
      <c r="E18" s="65">
        <v>170</v>
      </c>
      <c r="F18" s="7">
        <v>0</v>
      </c>
      <c r="G18" s="7">
        <v>0</v>
      </c>
      <c r="H18" s="63"/>
      <c r="I18" s="7"/>
      <c r="J18" s="7"/>
    </row>
    <row r="19" spans="1:10" x14ac:dyDescent="0.2">
      <c r="A19" s="4" t="s">
        <v>527</v>
      </c>
      <c r="B19" s="4" t="s">
        <v>864</v>
      </c>
      <c r="C19" s="64">
        <v>74.543499999999995</v>
      </c>
      <c r="D19" s="65">
        <v>307</v>
      </c>
      <c r="E19" s="65">
        <v>170</v>
      </c>
      <c r="F19" s="7">
        <v>0</v>
      </c>
      <c r="G19" s="7">
        <v>0</v>
      </c>
      <c r="H19" s="63"/>
      <c r="I19" s="7"/>
      <c r="J19" s="7"/>
    </row>
    <row r="20" spans="1:10" x14ac:dyDescent="0.2">
      <c r="A20" s="4" t="s">
        <v>506</v>
      </c>
      <c r="B20" s="4" t="s">
        <v>861</v>
      </c>
      <c r="C20" s="64">
        <v>74.543499999999995</v>
      </c>
      <c r="D20" s="65">
        <v>347</v>
      </c>
      <c r="E20" s="65">
        <v>170</v>
      </c>
      <c r="F20" s="7">
        <v>0</v>
      </c>
      <c r="G20" s="7">
        <v>0</v>
      </c>
      <c r="H20" s="63"/>
      <c r="I20" s="7"/>
      <c r="J20" s="7"/>
    </row>
    <row r="21" spans="1:10" x14ac:dyDescent="0.2">
      <c r="A21" s="4" t="s">
        <v>677</v>
      </c>
      <c r="B21" s="4" t="s">
        <v>908</v>
      </c>
      <c r="C21" s="64">
        <v>97.580799999999996</v>
      </c>
      <c r="D21" s="65">
        <v>135.4</v>
      </c>
      <c r="E21" s="65">
        <v>148.88167000000001</v>
      </c>
      <c r="F21" s="7">
        <v>0</v>
      </c>
      <c r="G21" s="7">
        <v>0</v>
      </c>
      <c r="H21" s="63"/>
      <c r="I21" s="7"/>
      <c r="J21" s="7"/>
    </row>
    <row r="22" spans="1:10" x14ac:dyDescent="0.2">
      <c r="A22" s="4" t="s">
        <v>431</v>
      </c>
      <c r="B22" s="4" t="s">
        <v>843</v>
      </c>
      <c r="C22" s="64">
        <v>71.183000000000007</v>
      </c>
      <c r="D22" s="65">
        <v>621</v>
      </c>
      <c r="E22" s="65">
        <v>50</v>
      </c>
      <c r="F22" s="7">
        <v>0</v>
      </c>
      <c r="G22" s="7">
        <v>0</v>
      </c>
      <c r="H22" s="63"/>
      <c r="I22" s="7"/>
      <c r="J22" s="7"/>
    </row>
    <row r="23" spans="1:10" x14ac:dyDescent="0.2">
      <c r="A23" s="4" t="s">
        <v>516</v>
      </c>
      <c r="B23" s="4" t="s">
        <v>863</v>
      </c>
      <c r="C23" s="64">
        <v>76.188800000000001</v>
      </c>
      <c r="D23" s="65">
        <v>326</v>
      </c>
      <c r="E23" s="65">
        <v>170</v>
      </c>
      <c r="F23" s="7">
        <v>0</v>
      </c>
      <c r="G23" s="7">
        <v>0</v>
      </c>
      <c r="H23" s="63"/>
      <c r="I23" s="7"/>
      <c r="J23" s="7"/>
    </row>
    <row r="24" spans="1:10" x14ac:dyDescent="0.2">
      <c r="A24" s="4" t="s">
        <v>749</v>
      </c>
      <c r="B24" s="4" t="s">
        <v>923</v>
      </c>
      <c r="C24" s="64">
        <v>97.560599999999994</v>
      </c>
      <c r="D24" s="65">
        <v>410</v>
      </c>
      <c r="E24" s="65"/>
      <c r="F24" s="7">
        <v>0</v>
      </c>
      <c r="G24" s="7">
        <v>0</v>
      </c>
      <c r="H24" s="63"/>
      <c r="I24" s="7"/>
      <c r="J24" s="7"/>
    </row>
    <row r="25" spans="1:10" x14ac:dyDescent="0.2">
      <c r="A25" s="4" t="s">
        <v>750</v>
      </c>
      <c r="B25" s="4" t="s">
        <v>923</v>
      </c>
      <c r="C25" s="64">
        <v>97.560599999999994</v>
      </c>
      <c r="D25" s="65">
        <v>410</v>
      </c>
      <c r="E25" s="65"/>
      <c r="F25" s="7">
        <v>0</v>
      </c>
      <c r="G25" s="7">
        <v>0</v>
      </c>
      <c r="H25" s="63"/>
      <c r="I25" s="7"/>
      <c r="J25" s="7"/>
    </row>
    <row r="26" spans="1:10" x14ac:dyDescent="0.2">
      <c r="A26" s="4" t="s">
        <v>751</v>
      </c>
      <c r="B26" s="4" t="s">
        <v>923</v>
      </c>
      <c r="C26" s="64">
        <v>97.560599999999994</v>
      </c>
      <c r="D26" s="65">
        <v>410</v>
      </c>
      <c r="E26" s="65"/>
      <c r="F26" s="7">
        <v>0</v>
      </c>
      <c r="G26" s="7">
        <v>0</v>
      </c>
      <c r="H26" s="63"/>
      <c r="I26" s="7"/>
      <c r="J26" s="7"/>
    </row>
    <row r="27" spans="1:10" x14ac:dyDescent="0.2">
      <c r="A27" s="4" t="s">
        <v>752</v>
      </c>
      <c r="B27" s="4" t="s">
        <v>923</v>
      </c>
      <c r="C27" s="64">
        <v>97.560599999999994</v>
      </c>
      <c r="D27" s="65">
        <v>410</v>
      </c>
      <c r="E27" s="65"/>
      <c r="F27" s="7">
        <v>0</v>
      </c>
      <c r="G27" s="7">
        <v>0</v>
      </c>
      <c r="H27" s="63"/>
      <c r="I27" s="7"/>
      <c r="J27" s="7"/>
    </row>
    <row r="28" spans="1:10" x14ac:dyDescent="0.2">
      <c r="A28" s="4" t="s">
        <v>771</v>
      </c>
      <c r="B28" s="4" t="s">
        <v>781</v>
      </c>
      <c r="C28" s="64">
        <v>97.412000000000006</v>
      </c>
      <c r="D28" s="65">
        <v>215</v>
      </c>
      <c r="E28" s="65"/>
      <c r="F28" s="7">
        <v>0</v>
      </c>
      <c r="G28" s="7">
        <v>0</v>
      </c>
      <c r="H28" s="63"/>
      <c r="I28" s="7"/>
      <c r="J28" s="7"/>
    </row>
    <row r="29" spans="1:10" x14ac:dyDescent="0.2">
      <c r="A29" s="4" t="s">
        <v>772</v>
      </c>
      <c r="B29" s="4" t="s">
        <v>781</v>
      </c>
      <c r="C29" s="64">
        <v>97.412000000000006</v>
      </c>
      <c r="D29" s="65">
        <v>215</v>
      </c>
      <c r="E29" s="65"/>
      <c r="F29" s="7">
        <v>0</v>
      </c>
      <c r="G29" s="7">
        <v>0</v>
      </c>
      <c r="H29" s="63"/>
      <c r="I29" s="7"/>
      <c r="J29" s="7"/>
    </row>
    <row r="30" spans="1:10" x14ac:dyDescent="0.2">
      <c r="A30" s="4" t="s">
        <v>773</v>
      </c>
      <c r="B30" s="4" t="s">
        <v>781</v>
      </c>
      <c r="C30" s="64">
        <v>97.412000000000006</v>
      </c>
      <c r="D30" s="65">
        <v>215</v>
      </c>
      <c r="E30" s="65"/>
      <c r="F30" s="7">
        <v>0</v>
      </c>
      <c r="G30" s="7">
        <v>0</v>
      </c>
      <c r="H30" s="63"/>
      <c r="I30" s="7"/>
      <c r="J30" s="7"/>
    </row>
    <row r="31" spans="1:10" x14ac:dyDescent="0.2">
      <c r="A31" s="4" t="s">
        <v>767</v>
      </c>
      <c r="B31" s="4" t="s">
        <v>928</v>
      </c>
      <c r="C31" s="64">
        <v>97.748000000000005</v>
      </c>
      <c r="D31" s="65">
        <v>410</v>
      </c>
      <c r="E31" s="65"/>
      <c r="F31" s="7">
        <v>0</v>
      </c>
      <c r="G31" s="7">
        <v>0</v>
      </c>
      <c r="H31" s="63"/>
      <c r="I31" s="7"/>
      <c r="J31" s="7"/>
    </row>
    <row r="32" spans="1:10" x14ac:dyDescent="0.2">
      <c r="A32" s="4" t="s">
        <v>36</v>
      </c>
      <c r="B32" s="4" t="s">
        <v>785</v>
      </c>
      <c r="C32" s="64">
        <v>97.560599999999994</v>
      </c>
      <c r="D32" s="65">
        <v>200</v>
      </c>
      <c r="E32" s="65"/>
      <c r="F32" s="7">
        <v>0</v>
      </c>
      <c r="G32" s="7">
        <v>0</v>
      </c>
      <c r="H32" s="63"/>
      <c r="I32" s="7"/>
      <c r="J32" s="7"/>
    </row>
    <row r="33" spans="1:10" x14ac:dyDescent="0.2">
      <c r="A33" s="4" t="s">
        <v>45</v>
      </c>
      <c r="B33" s="4" t="s">
        <v>785</v>
      </c>
      <c r="C33" s="64">
        <v>97.560599999999994</v>
      </c>
      <c r="D33" s="65">
        <v>200</v>
      </c>
      <c r="E33" s="65"/>
      <c r="F33" s="7">
        <v>0</v>
      </c>
      <c r="G33" s="7">
        <v>0</v>
      </c>
      <c r="H33" s="63"/>
      <c r="I33" s="7"/>
      <c r="J33" s="7"/>
    </row>
    <row r="34" spans="1:10" x14ac:dyDescent="0.2">
      <c r="A34" s="4" t="s">
        <v>24</v>
      </c>
      <c r="B34" s="4" t="s">
        <v>783</v>
      </c>
      <c r="C34" s="64">
        <v>97.560599999999994</v>
      </c>
      <c r="D34" s="65">
        <v>180</v>
      </c>
      <c r="E34" s="65"/>
      <c r="F34" s="7">
        <v>0</v>
      </c>
      <c r="G34" s="7">
        <v>0</v>
      </c>
      <c r="H34" s="63"/>
      <c r="I34" s="7"/>
      <c r="J34" s="7"/>
    </row>
    <row r="35" spans="1:10" x14ac:dyDescent="0.2">
      <c r="A35" s="4" t="s">
        <v>27</v>
      </c>
      <c r="B35" s="4" t="s">
        <v>783</v>
      </c>
      <c r="C35" s="64">
        <v>97.560599999999994</v>
      </c>
      <c r="D35" s="65">
        <v>180</v>
      </c>
      <c r="E35" s="65"/>
      <c r="F35" s="7">
        <v>0</v>
      </c>
      <c r="G35" s="7">
        <v>0</v>
      </c>
      <c r="H35" s="63"/>
      <c r="I35" s="7"/>
      <c r="J35" s="7"/>
    </row>
    <row r="36" spans="1:10" x14ac:dyDescent="0.2">
      <c r="A36" s="4" t="s">
        <v>755</v>
      </c>
      <c r="B36" s="4" t="s">
        <v>924</v>
      </c>
      <c r="C36" s="64">
        <v>97.560599999999994</v>
      </c>
      <c r="D36" s="65">
        <v>410</v>
      </c>
      <c r="E36" s="65"/>
      <c r="F36" s="7">
        <v>0</v>
      </c>
      <c r="G36" s="7">
        <v>0</v>
      </c>
      <c r="H36" s="63"/>
      <c r="I36" s="7"/>
      <c r="J36" s="7"/>
    </row>
    <row r="37" spans="1:10" x14ac:dyDescent="0.2">
      <c r="A37" s="4" t="s">
        <v>652</v>
      </c>
      <c r="B37" s="4" t="s">
        <v>906</v>
      </c>
      <c r="C37" s="64">
        <v>96.834699999999998</v>
      </c>
      <c r="D37" s="65">
        <v>420</v>
      </c>
      <c r="E37" s="65">
        <v>419.06330000000003</v>
      </c>
      <c r="F37" s="7">
        <v>0</v>
      </c>
      <c r="G37" s="7">
        <v>0</v>
      </c>
    </row>
    <row r="38" spans="1:10" x14ac:dyDescent="0.2">
      <c r="A38" s="4" t="s">
        <v>764</v>
      </c>
      <c r="B38" s="4" t="s">
        <v>927</v>
      </c>
      <c r="C38" s="64">
        <v>97.57</v>
      </c>
      <c r="D38" s="65">
        <v>410</v>
      </c>
      <c r="E38" s="65"/>
      <c r="F38" s="7">
        <v>0</v>
      </c>
      <c r="G38" s="7">
        <v>0</v>
      </c>
    </row>
    <row r="39" spans="1:10" x14ac:dyDescent="0.2">
      <c r="A39" s="4" t="s">
        <v>483</v>
      </c>
      <c r="B39" s="4" t="s">
        <v>857</v>
      </c>
      <c r="C39" s="64">
        <v>74.929000000000002</v>
      </c>
      <c r="D39" s="65">
        <v>364</v>
      </c>
      <c r="E39" s="65">
        <v>170</v>
      </c>
      <c r="F39" s="7">
        <v>5.3748000000000001E-4</v>
      </c>
      <c r="G39" s="7">
        <v>7.17319062045403E-4</v>
      </c>
      <c r="H39" s="63"/>
      <c r="I39" s="7"/>
      <c r="J39" s="7"/>
    </row>
    <row r="40" spans="1:10" x14ac:dyDescent="0.2">
      <c r="A40" s="4" t="s">
        <v>520</v>
      </c>
      <c r="B40" s="4" t="s">
        <v>863</v>
      </c>
      <c r="C40" s="64">
        <v>76.188800000000001</v>
      </c>
      <c r="D40" s="65">
        <v>326</v>
      </c>
      <c r="E40" s="65">
        <v>170</v>
      </c>
      <c r="F40" s="7">
        <v>5.5376999999999998E-4</v>
      </c>
      <c r="G40" s="7">
        <v>7.2683911546054007E-4</v>
      </c>
      <c r="H40" s="63"/>
      <c r="I40" s="7"/>
      <c r="J40" s="7"/>
    </row>
    <row r="41" spans="1:10" x14ac:dyDescent="0.2">
      <c r="A41" s="4" t="s">
        <v>264</v>
      </c>
      <c r="B41" s="4" t="s">
        <v>824</v>
      </c>
      <c r="C41" s="64">
        <v>93.478899999999996</v>
      </c>
      <c r="D41" s="65">
        <v>689.33333333333337</v>
      </c>
      <c r="E41" s="65"/>
      <c r="F41" s="7">
        <v>8.9725000000000004E-4</v>
      </c>
      <c r="G41" s="7">
        <v>9.5984227456677397E-4</v>
      </c>
      <c r="H41" s="63"/>
      <c r="I41" s="7"/>
      <c r="J41" s="7"/>
    </row>
    <row r="42" spans="1:10" x14ac:dyDescent="0.2">
      <c r="A42" s="4" t="s">
        <v>678</v>
      </c>
      <c r="B42" s="4" t="s">
        <v>909</v>
      </c>
      <c r="C42" s="64">
        <v>94.69</v>
      </c>
      <c r="D42" s="65">
        <v>595.5</v>
      </c>
      <c r="E42" s="65">
        <v>610</v>
      </c>
      <c r="F42" s="7">
        <v>9.5101000000000007E-4</v>
      </c>
      <c r="G42" s="7">
        <v>1.0043404794592883E-3</v>
      </c>
      <c r="H42" s="63"/>
      <c r="I42" s="7"/>
      <c r="J42" s="7"/>
    </row>
    <row r="43" spans="1:10" x14ac:dyDescent="0.2">
      <c r="A43" s="4" t="s">
        <v>386</v>
      </c>
      <c r="B43" s="4" t="s">
        <v>842</v>
      </c>
      <c r="C43" s="64">
        <v>74.933000000000007</v>
      </c>
      <c r="D43" s="65">
        <v>396</v>
      </c>
      <c r="E43" s="65"/>
      <c r="F43" s="7">
        <v>1.0937399999999999E-3</v>
      </c>
      <c r="G43" s="7">
        <v>1.4596239307114354E-3</v>
      </c>
      <c r="H43" s="63"/>
      <c r="I43" s="7"/>
      <c r="J43" s="7"/>
    </row>
    <row r="44" spans="1:10" x14ac:dyDescent="0.2">
      <c r="A44" s="4" t="s">
        <v>621</v>
      </c>
      <c r="B44" s="4" t="s">
        <v>895</v>
      </c>
      <c r="C44" s="64">
        <v>97.4</v>
      </c>
      <c r="D44" s="65"/>
      <c r="E44" s="65"/>
      <c r="F44" s="7">
        <v>1.9073E-3</v>
      </c>
      <c r="G44" s="7">
        <v>1.9582135523613961E-3</v>
      </c>
      <c r="H44" s="63"/>
      <c r="I44" s="7"/>
      <c r="J44" s="7"/>
    </row>
    <row r="45" spans="1:10" x14ac:dyDescent="0.2">
      <c r="A45" s="4" t="s">
        <v>482</v>
      </c>
      <c r="B45" s="4" t="s">
        <v>857</v>
      </c>
      <c r="C45" s="64">
        <v>74.929000000000002</v>
      </c>
      <c r="D45" s="65">
        <v>364</v>
      </c>
      <c r="E45" s="65">
        <v>170</v>
      </c>
      <c r="F45" s="7">
        <v>1.6124399999999999E-3</v>
      </c>
      <c r="G45" s="7">
        <v>2.1519571861362088E-3</v>
      </c>
      <c r="H45" s="63"/>
      <c r="I45" s="7"/>
      <c r="J45" s="7"/>
    </row>
    <row r="46" spans="1:10" x14ac:dyDescent="0.2">
      <c r="A46" s="4" t="s">
        <v>428</v>
      </c>
      <c r="B46" s="4" t="s">
        <v>846</v>
      </c>
      <c r="C46" s="64">
        <v>75.051000000000002</v>
      </c>
      <c r="D46" s="65">
        <v>661</v>
      </c>
      <c r="E46" s="65"/>
      <c r="F46" s="7">
        <v>1.67859E-3</v>
      </c>
      <c r="G46" s="7">
        <v>2.2365991126034298E-3</v>
      </c>
      <c r="H46" s="63"/>
      <c r="I46" s="7"/>
      <c r="J46" s="7"/>
    </row>
    <row r="47" spans="1:10" x14ac:dyDescent="0.2">
      <c r="A47" s="4" t="s">
        <v>489</v>
      </c>
      <c r="B47" s="4" t="s">
        <v>859</v>
      </c>
      <c r="C47" s="64">
        <v>74.543499999999995</v>
      </c>
      <c r="D47" s="65">
        <v>274</v>
      </c>
      <c r="E47" s="65">
        <v>170</v>
      </c>
      <c r="F47" s="7">
        <v>2.1099600000000001E-3</v>
      </c>
      <c r="G47" s="7">
        <v>2.8305083608899505E-3</v>
      </c>
      <c r="H47" s="63"/>
      <c r="I47" s="7"/>
      <c r="J47" s="7"/>
    </row>
    <row r="48" spans="1:10" x14ac:dyDescent="0.2">
      <c r="A48" s="4" t="s">
        <v>530</v>
      </c>
      <c r="B48" s="4" t="s">
        <v>865</v>
      </c>
      <c r="C48" s="64">
        <v>76.188800000000001</v>
      </c>
      <c r="D48" s="65">
        <v>327</v>
      </c>
      <c r="E48" s="65">
        <v>170</v>
      </c>
      <c r="F48" s="7">
        <v>2.2150799999999999E-3</v>
      </c>
      <c r="G48" s="7">
        <v>2.9073564618421603E-3</v>
      </c>
      <c r="H48" s="63"/>
      <c r="I48" s="7"/>
      <c r="J48" s="7"/>
    </row>
    <row r="49" spans="1:10" x14ac:dyDescent="0.2">
      <c r="A49" s="4" t="s">
        <v>448</v>
      </c>
      <c r="B49" s="4" t="s">
        <v>851</v>
      </c>
      <c r="C49" s="64">
        <v>74.543499999999995</v>
      </c>
      <c r="D49" s="65">
        <v>257</v>
      </c>
      <c r="E49" s="65">
        <v>170</v>
      </c>
      <c r="F49" s="7">
        <v>2.63745E-3</v>
      </c>
      <c r="G49" s="7">
        <v>3.5381354511124377E-3</v>
      </c>
      <c r="H49" s="63"/>
      <c r="I49" s="7"/>
      <c r="J49" s="7"/>
    </row>
    <row r="50" spans="1:10" x14ac:dyDescent="0.2">
      <c r="A50" s="4" t="s">
        <v>473</v>
      </c>
      <c r="B50" s="4" t="s">
        <v>855</v>
      </c>
      <c r="C50" s="64">
        <v>74.543499999999995</v>
      </c>
      <c r="D50" s="65">
        <v>560</v>
      </c>
      <c r="E50" s="65">
        <v>170</v>
      </c>
      <c r="F50" s="7">
        <v>2.63745E-3</v>
      </c>
      <c r="G50" s="7">
        <v>3.5381354511124377E-3</v>
      </c>
      <c r="H50" s="63"/>
      <c r="I50" s="7"/>
      <c r="J50" s="7"/>
    </row>
    <row r="51" spans="1:10" x14ac:dyDescent="0.2">
      <c r="A51" s="4" t="s">
        <v>484</v>
      </c>
      <c r="B51" s="4" t="s">
        <v>857</v>
      </c>
      <c r="C51" s="64">
        <v>74.929000000000002</v>
      </c>
      <c r="D51" s="65">
        <v>364</v>
      </c>
      <c r="E51" s="65">
        <v>170</v>
      </c>
      <c r="F51" s="7">
        <v>2.6873999999999999E-3</v>
      </c>
      <c r="G51" s="7">
        <v>3.5865953102270148E-3</v>
      </c>
      <c r="H51" s="63"/>
      <c r="I51" s="7"/>
      <c r="J51" s="7"/>
    </row>
    <row r="52" spans="1:10" x14ac:dyDescent="0.2">
      <c r="A52" s="4" t="s">
        <v>529</v>
      </c>
      <c r="B52" s="4" t="s">
        <v>865</v>
      </c>
      <c r="C52" s="64">
        <v>76.188800000000001</v>
      </c>
      <c r="D52" s="65">
        <v>327</v>
      </c>
      <c r="E52" s="65">
        <v>170</v>
      </c>
      <c r="F52" s="7">
        <v>2.7688499999999998E-3</v>
      </c>
      <c r="G52" s="7">
        <v>3.6341955773027002E-3</v>
      </c>
      <c r="H52" s="63"/>
      <c r="I52" s="7"/>
      <c r="J52" s="7"/>
    </row>
    <row r="53" spans="1:10" x14ac:dyDescent="0.2">
      <c r="A53" s="4" t="s">
        <v>25</v>
      </c>
      <c r="B53" s="4" t="s">
        <v>783</v>
      </c>
      <c r="C53" s="64">
        <v>97.560599999999994</v>
      </c>
      <c r="D53" s="65">
        <v>180</v>
      </c>
      <c r="E53" s="65"/>
      <c r="F53" s="7">
        <v>3.8281999999999999E-3</v>
      </c>
      <c r="G53" s="7">
        <v>3.9239201070924122E-3</v>
      </c>
      <c r="H53" s="63"/>
      <c r="I53" s="7"/>
      <c r="J53" s="7"/>
    </row>
    <row r="54" spans="1:10" x14ac:dyDescent="0.2">
      <c r="A54" s="4" t="s">
        <v>685</v>
      </c>
      <c r="B54" s="4" t="s">
        <v>908</v>
      </c>
      <c r="C54" s="64">
        <v>97.580799999999996</v>
      </c>
      <c r="D54" s="65">
        <v>135.4</v>
      </c>
      <c r="E54" s="65">
        <v>148.88167000000001</v>
      </c>
      <c r="F54" s="7">
        <v>3.8319999999999999E-3</v>
      </c>
      <c r="G54" s="7">
        <v>3.9270020331868567E-3</v>
      </c>
      <c r="H54" s="63"/>
      <c r="I54" s="7"/>
      <c r="J54" s="7"/>
    </row>
    <row r="55" spans="1:10" x14ac:dyDescent="0.2">
      <c r="A55" s="4" t="s">
        <v>429</v>
      </c>
      <c r="B55" s="4" t="s">
        <v>843</v>
      </c>
      <c r="C55" s="64">
        <v>71.183000000000007</v>
      </c>
      <c r="D55" s="65">
        <v>621</v>
      </c>
      <c r="E55" s="65">
        <v>50</v>
      </c>
      <c r="F55" s="7">
        <v>2.94948E-3</v>
      </c>
      <c r="G55" s="7">
        <v>4.1435174128654313E-3</v>
      </c>
      <c r="H55" s="63"/>
      <c r="I55" s="7"/>
      <c r="J55" s="7"/>
    </row>
    <row r="56" spans="1:10" x14ac:dyDescent="0.2">
      <c r="A56" s="4" t="s">
        <v>444</v>
      </c>
      <c r="B56" s="4" t="s">
        <v>850</v>
      </c>
      <c r="C56" s="64">
        <v>74.543499999999995</v>
      </c>
      <c r="D56" s="65">
        <v>257</v>
      </c>
      <c r="E56" s="65">
        <v>170</v>
      </c>
      <c r="F56" s="7">
        <v>3.1649400000000002E-3</v>
      </c>
      <c r="G56" s="7">
        <v>4.2457625413349258E-3</v>
      </c>
      <c r="H56" s="63"/>
      <c r="I56" s="7"/>
      <c r="J56" s="7"/>
    </row>
    <row r="57" spans="1:10" x14ac:dyDescent="0.2">
      <c r="A57" s="4" t="s">
        <v>505</v>
      </c>
      <c r="B57" s="4" t="s">
        <v>861</v>
      </c>
      <c r="C57" s="64">
        <v>74.543499999999995</v>
      </c>
      <c r="D57" s="65">
        <v>347</v>
      </c>
      <c r="E57" s="65">
        <v>170</v>
      </c>
      <c r="F57" s="7">
        <v>3.1649400000000002E-3</v>
      </c>
      <c r="G57" s="7">
        <v>4.2457625413349258E-3</v>
      </c>
      <c r="H57" s="63"/>
      <c r="I57" s="7"/>
      <c r="J57" s="7"/>
    </row>
    <row r="58" spans="1:10" x14ac:dyDescent="0.2">
      <c r="A58" s="4" t="s">
        <v>184</v>
      </c>
      <c r="B58" s="4" t="s">
        <v>811</v>
      </c>
      <c r="C58" s="64">
        <v>80.179000000000002</v>
      </c>
      <c r="D58" s="65">
        <v>522</v>
      </c>
      <c r="E58" s="65"/>
      <c r="F58" s="7">
        <v>3.6618600000000003E-3</v>
      </c>
      <c r="G58" s="7">
        <v>4.5671061001010243E-3</v>
      </c>
      <c r="H58" s="63"/>
      <c r="I58" s="7"/>
      <c r="J58" s="7"/>
    </row>
    <row r="59" spans="1:10" x14ac:dyDescent="0.2">
      <c r="A59" s="4" t="s">
        <v>759</v>
      </c>
      <c r="B59" s="4" t="s">
        <v>926</v>
      </c>
      <c r="C59" s="64">
        <v>97.402000000000001</v>
      </c>
      <c r="D59" s="65">
        <v>410</v>
      </c>
      <c r="E59" s="65"/>
      <c r="F59" s="7">
        <v>4.7653499999999998E-3</v>
      </c>
      <c r="G59" s="7">
        <v>4.8924560070635094E-3</v>
      </c>
      <c r="H59" s="63"/>
      <c r="I59" s="7"/>
      <c r="J59" s="7"/>
    </row>
    <row r="60" spans="1:10" x14ac:dyDescent="0.2">
      <c r="A60" s="4" t="s">
        <v>778</v>
      </c>
      <c r="B60" s="4" t="s">
        <v>781</v>
      </c>
      <c r="C60" s="64">
        <v>97.412000000000006</v>
      </c>
      <c r="D60" s="65">
        <v>215</v>
      </c>
      <c r="E60" s="65"/>
      <c r="F60" s="7">
        <v>4.7710499999999998E-3</v>
      </c>
      <c r="G60" s="7">
        <v>4.8978051985381667E-3</v>
      </c>
      <c r="H60" s="63"/>
      <c r="I60" s="7"/>
      <c r="J60" s="7"/>
    </row>
    <row r="61" spans="1:10" x14ac:dyDescent="0.2">
      <c r="A61" s="4" t="s">
        <v>747</v>
      </c>
      <c r="B61" s="4" t="s">
        <v>923</v>
      </c>
      <c r="C61" s="64">
        <v>97.560599999999994</v>
      </c>
      <c r="D61" s="65">
        <v>410</v>
      </c>
      <c r="E61" s="65"/>
      <c r="F61" s="7">
        <v>4.7852499999999996E-3</v>
      </c>
      <c r="G61" s="7">
        <v>4.9049001338655153E-3</v>
      </c>
      <c r="H61" s="63"/>
      <c r="I61" s="7"/>
      <c r="J61" s="7"/>
    </row>
    <row r="62" spans="1:10" x14ac:dyDescent="0.2">
      <c r="A62" s="4" t="s">
        <v>41</v>
      </c>
      <c r="B62" s="4" t="s">
        <v>785</v>
      </c>
      <c r="C62" s="64">
        <v>97.560599999999994</v>
      </c>
      <c r="D62" s="65">
        <v>200</v>
      </c>
      <c r="E62" s="65"/>
      <c r="F62" s="7">
        <v>4.7852499999999996E-3</v>
      </c>
      <c r="G62" s="7">
        <v>4.9049001338655153E-3</v>
      </c>
      <c r="H62" s="63"/>
      <c r="I62" s="7"/>
      <c r="J62" s="7"/>
    </row>
    <row r="63" spans="1:10" x14ac:dyDescent="0.2">
      <c r="A63" s="4" t="s">
        <v>46</v>
      </c>
      <c r="B63" s="4" t="s">
        <v>785</v>
      </c>
      <c r="C63" s="64">
        <v>97.560599999999994</v>
      </c>
      <c r="D63" s="65">
        <v>200</v>
      </c>
      <c r="E63" s="65"/>
      <c r="F63" s="7">
        <v>4.7852499999999996E-3</v>
      </c>
      <c r="G63" s="7">
        <v>4.9049001338655153E-3</v>
      </c>
      <c r="H63" s="63"/>
      <c r="I63" s="7"/>
      <c r="J63" s="7"/>
    </row>
    <row r="64" spans="1:10" x14ac:dyDescent="0.2">
      <c r="A64" s="4" t="s">
        <v>17</v>
      </c>
      <c r="B64" s="4" t="s">
        <v>782</v>
      </c>
      <c r="C64" s="64">
        <v>97.560599999999994</v>
      </c>
      <c r="D64" s="65">
        <v>190</v>
      </c>
      <c r="E64" s="65"/>
      <c r="F64" s="7">
        <v>4.7852499999999996E-3</v>
      </c>
      <c r="G64" s="7">
        <v>4.9049001338655153E-3</v>
      </c>
      <c r="H64" s="63"/>
      <c r="I64" s="7"/>
      <c r="J64" s="7"/>
    </row>
    <row r="65" spans="1:10" x14ac:dyDescent="0.2">
      <c r="A65" s="4" t="s">
        <v>18</v>
      </c>
      <c r="B65" s="4" t="s">
        <v>782</v>
      </c>
      <c r="C65" s="64">
        <v>97.560599999999994</v>
      </c>
      <c r="D65" s="65">
        <v>190</v>
      </c>
      <c r="E65" s="65"/>
      <c r="F65" s="7">
        <v>4.7852499999999996E-3</v>
      </c>
      <c r="G65" s="7">
        <v>4.9049001338655153E-3</v>
      </c>
      <c r="H65" s="63"/>
      <c r="I65" s="7"/>
      <c r="J65" s="7"/>
    </row>
    <row r="66" spans="1:10" x14ac:dyDescent="0.2">
      <c r="A66" s="4" t="s">
        <v>19</v>
      </c>
      <c r="B66" s="4" t="s">
        <v>782</v>
      </c>
      <c r="C66" s="64">
        <v>97.560599999999994</v>
      </c>
      <c r="D66" s="65">
        <v>190</v>
      </c>
      <c r="E66" s="65"/>
      <c r="F66" s="7">
        <v>4.7852499999999996E-3</v>
      </c>
      <c r="G66" s="7">
        <v>4.9049001338655153E-3</v>
      </c>
      <c r="H66" s="63"/>
      <c r="I66" s="7"/>
      <c r="J66" s="7"/>
    </row>
    <row r="67" spans="1:10" x14ac:dyDescent="0.2">
      <c r="A67" s="4" t="s">
        <v>504</v>
      </c>
      <c r="B67" s="4" t="s">
        <v>861</v>
      </c>
      <c r="C67" s="64">
        <v>74.543499999999995</v>
      </c>
      <c r="D67" s="65">
        <v>347</v>
      </c>
      <c r="E67" s="65">
        <v>170</v>
      </c>
      <c r="F67" s="7">
        <v>3.69243E-3</v>
      </c>
      <c r="G67" s="7">
        <v>4.953389631557413E-3</v>
      </c>
      <c r="H67" s="63"/>
      <c r="I67" s="7"/>
      <c r="J67" s="7"/>
    </row>
    <row r="68" spans="1:10" x14ac:dyDescent="0.2">
      <c r="A68" s="4" t="s">
        <v>83</v>
      </c>
      <c r="B68" s="4" t="s">
        <v>786</v>
      </c>
      <c r="C68" s="64">
        <v>94.826999999999998</v>
      </c>
      <c r="D68" s="65">
        <v>849.25</v>
      </c>
      <c r="E68" s="65">
        <v>610</v>
      </c>
      <c r="F68" s="7">
        <v>4.7625000000000002E-3</v>
      </c>
      <c r="G68" s="7">
        <v>5.0223037742415143E-3</v>
      </c>
      <c r="H68" s="63"/>
      <c r="I68" s="7"/>
      <c r="J68" s="7"/>
    </row>
    <row r="69" spans="1:10" x14ac:dyDescent="0.2">
      <c r="A69" s="4" t="s">
        <v>387</v>
      </c>
      <c r="B69" s="4" t="s">
        <v>842</v>
      </c>
      <c r="C69" s="64">
        <v>74.933000000000007</v>
      </c>
      <c r="D69" s="65">
        <v>396</v>
      </c>
      <c r="E69" s="65"/>
      <c r="F69" s="7">
        <v>3.8280899999999997E-3</v>
      </c>
      <c r="G69" s="7">
        <v>5.108683757490024E-3</v>
      </c>
      <c r="H69" s="63"/>
      <c r="I69" s="7"/>
      <c r="J69" s="7"/>
    </row>
    <row r="70" spans="1:10" x14ac:dyDescent="0.2">
      <c r="A70" s="4" t="s">
        <v>277</v>
      </c>
      <c r="B70" s="4" t="s">
        <v>827</v>
      </c>
      <c r="C70" s="64">
        <v>89.763999999999996</v>
      </c>
      <c r="D70" s="65"/>
      <c r="E70" s="65"/>
      <c r="F70" s="7">
        <v>4.9141800000000006E-3</v>
      </c>
      <c r="G70" s="7">
        <v>5.4745555010917522E-3</v>
      </c>
      <c r="H70" s="63"/>
      <c r="I70" s="7"/>
      <c r="J70" s="7"/>
    </row>
    <row r="71" spans="1:10" x14ac:dyDescent="0.2">
      <c r="A71" s="4" t="s">
        <v>494</v>
      </c>
      <c r="B71" s="4" t="s">
        <v>859</v>
      </c>
      <c r="C71" s="64">
        <v>74.543499999999995</v>
      </c>
      <c r="D71" s="65">
        <v>274</v>
      </c>
      <c r="E71" s="65">
        <v>170</v>
      </c>
      <c r="F71" s="7">
        <v>4.2199200000000003E-3</v>
      </c>
      <c r="G71" s="7">
        <v>5.6610167217799011E-3</v>
      </c>
      <c r="H71" s="63"/>
      <c r="I71" s="7"/>
      <c r="J71" s="7"/>
    </row>
    <row r="72" spans="1:10" x14ac:dyDescent="0.2">
      <c r="A72" s="4" t="s">
        <v>497</v>
      </c>
      <c r="B72" s="4" t="s">
        <v>860</v>
      </c>
      <c r="C72" s="64">
        <v>74.543499999999995</v>
      </c>
      <c r="D72" s="65">
        <v>274</v>
      </c>
      <c r="E72" s="65">
        <v>170</v>
      </c>
      <c r="F72" s="7">
        <v>4.2199200000000003E-3</v>
      </c>
      <c r="G72" s="7">
        <v>5.6610167217799011E-3</v>
      </c>
      <c r="H72" s="63"/>
      <c r="I72" s="7"/>
      <c r="J72" s="7"/>
    </row>
    <row r="73" spans="1:10" x14ac:dyDescent="0.2">
      <c r="A73" s="4" t="s">
        <v>501</v>
      </c>
      <c r="B73" s="4" t="s">
        <v>860</v>
      </c>
      <c r="C73" s="64">
        <v>74.543499999999995</v>
      </c>
      <c r="D73" s="65">
        <v>274</v>
      </c>
      <c r="E73" s="65">
        <v>170</v>
      </c>
      <c r="F73" s="7">
        <v>4.2199200000000003E-3</v>
      </c>
      <c r="G73" s="7">
        <v>5.6610167217799011E-3</v>
      </c>
      <c r="H73" s="63"/>
      <c r="I73" s="7"/>
      <c r="J73" s="7"/>
    </row>
    <row r="74" spans="1:10" x14ac:dyDescent="0.2">
      <c r="A74" s="4" t="s">
        <v>758</v>
      </c>
      <c r="B74" s="4" t="s">
        <v>926</v>
      </c>
      <c r="C74" s="64">
        <v>97.402000000000001</v>
      </c>
      <c r="D74" s="65">
        <v>410</v>
      </c>
      <c r="E74" s="65"/>
      <c r="F74" s="7">
        <v>5.7184200000000001E-3</v>
      </c>
      <c r="G74" s="7">
        <v>5.8709472084762125E-3</v>
      </c>
      <c r="H74" s="63"/>
      <c r="I74" s="7"/>
      <c r="J74" s="7"/>
    </row>
    <row r="75" spans="1:10" x14ac:dyDescent="0.2">
      <c r="A75" s="4" t="s">
        <v>12</v>
      </c>
      <c r="B75" s="4" t="s">
        <v>781</v>
      </c>
      <c r="C75" s="64">
        <v>97.412000000000006</v>
      </c>
      <c r="D75" s="65">
        <v>215</v>
      </c>
      <c r="E75" s="65"/>
      <c r="F75" s="7">
        <v>5.7252600000000002E-3</v>
      </c>
      <c r="G75" s="7">
        <v>5.8773662382458009E-3</v>
      </c>
      <c r="H75" s="63"/>
      <c r="I75" s="7"/>
      <c r="J75" s="7"/>
    </row>
    <row r="76" spans="1:10" x14ac:dyDescent="0.2">
      <c r="A76" s="4" t="s">
        <v>589</v>
      </c>
      <c r="B76" s="4" t="s">
        <v>886</v>
      </c>
      <c r="C76" s="64">
        <v>95.266199999999998</v>
      </c>
      <c r="D76" s="65">
        <v>60</v>
      </c>
      <c r="E76" s="65"/>
      <c r="F76" s="7">
        <v>5.6752800000000004E-3</v>
      </c>
      <c r="G76" s="7">
        <v>5.9572860048999546E-3</v>
      </c>
      <c r="H76" s="63"/>
      <c r="I76" s="7"/>
      <c r="J76" s="7"/>
    </row>
    <row r="77" spans="1:10" x14ac:dyDescent="0.2">
      <c r="A77" s="4" t="s">
        <v>101</v>
      </c>
      <c r="B77" s="4" t="s">
        <v>797</v>
      </c>
      <c r="C77" s="64">
        <v>95.337999999999994</v>
      </c>
      <c r="D77" s="65">
        <v>997.1</v>
      </c>
      <c r="E77" s="65">
        <v>610</v>
      </c>
      <c r="F77" s="7">
        <v>5.7299999999999999E-3</v>
      </c>
      <c r="G77" s="7">
        <v>6.0101953051249248E-3</v>
      </c>
      <c r="H77" s="63"/>
      <c r="I77" s="7"/>
      <c r="J77" s="7"/>
    </row>
    <row r="78" spans="1:10" x14ac:dyDescent="0.2">
      <c r="A78" s="4" t="s">
        <v>488</v>
      </c>
      <c r="B78" s="4" t="s">
        <v>859</v>
      </c>
      <c r="C78" s="64">
        <v>74.543499999999995</v>
      </c>
      <c r="D78" s="65">
        <v>274</v>
      </c>
      <c r="E78" s="65">
        <v>170</v>
      </c>
      <c r="F78" s="7">
        <v>4.7474099999999997E-3</v>
      </c>
      <c r="G78" s="7">
        <v>6.3686438120023874E-3</v>
      </c>
      <c r="H78" s="63"/>
      <c r="I78" s="7"/>
      <c r="J78" s="7"/>
    </row>
    <row r="79" spans="1:10" x14ac:dyDescent="0.2">
      <c r="A79" s="4" t="s">
        <v>446</v>
      </c>
      <c r="B79" s="4" t="s">
        <v>851</v>
      </c>
      <c r="C79" s="64">
        <v>74.543499999999995</v>
      </c>
      <c r="D79" s="65">
        <v>257</v>
      </c>
      <c r="E79" s="65">
        <v>170</v>
      </c>
      <c r="F79" s="7">
        <v>4.7474099999999997E-3</v>
      </c>
      <c r="G79" s="7">
        <v>6.3686438120023874E-3</v>
      </c>
      <c r="H79" s="63"/>
      <c r="I79" s="7"/>
      <c r="J79" s="7"/>
    </row>
    <row r="80" spans="1:10" x14ac:dyDescent="0.2">
      <c r="A80" s="4" t="s">
        <v>532</v>
      </c>
      <c r="B80" s="4" t="s">
        <v>865</v>
      </c>
      <c r="C80" s="64">
        <v>76.188800000000001</v>
      </c>
      <c r="D80" s="65">
        <v>327</v>
      </c>
      <c r="E80" s="65">
        <v>170</v>
      </c>
      <c r="F80" s="7">
        <v>4.9839299999999993E-3</v>
      </c>
      <c r="G80" s="7">
        <v>6.5415520391448601E-3</v>
      </c>
      <c r="H80" s="63"/>
      <c r="I80" s="7"/>
      <c r="J80" s="7"/>
    </row>
    <row r="81" spans="1:10" x14ac:dyDescent="0.2">
      <c r="A81" s="4" t="s">
        <v>263</v>
      </c>
      <c r="B81" s="4" t="s">
        <v>824</v>
      </c>
      <c r="C81" s="64">
        <v>93.478899999999996</v>
      </c>
      <c r="D81" s="65">
        <v>689.33333333333337</v>
      </c>
      <c r="E81" s="65"/>
      <c r="F81" s="7">
        <v>6.2807499999999999E-3</v>
      </c>
      <c r="G81" s="7">
        <v>6.7188959219674172E-3</v>
      </c>
      <c r="H81" s="63"/>
      <c r="I81" s="7"/>
      <c r="J81" s="7"/>
    </row>
    <row r="82" spans="1:10" x14ac:dyDescent="0.2">
      <c r="A82" s="4" t="s">
        <v>692</v>
      </c>
      <c r="B82" s="4" t="s">
        <v>911</v>
      </c>
      <c r="C82" s="64">
        <v>97.013999999999996</v>
      </c>
      <c r="D82" s="65">
        <v>448</v>
      </c>
      <c r="E82" s="65">
        <v>444.42829999999998</v>
      </c>
      <c r="F82" s="7">
        <v>6.6300500000000002E-3</v>
      </c>
      <c r="G82" s="7">
        <v>6.8341167254210734E-3</v>
      </c>
      <c r="H82" s="63"/>
      <c r="I82" s="7"/>
      <c r="J82" s="7"/>
    </row>
    <row r="83" spans="1:10" x14ac:dyDescent="0.2">
      <c r="A83" s="4" t="s">
        <v>34</v>
      </c>
      <c r="B83" s="4" t="s">
        <v>785</v>
      </c>
      <c r="C83" s="64">
        <v>97.560599999999994</v>
      </c>
      <c r="D83" s="65">
        <v>200</v>
      </c>
      <c r="E83" s="65"/>
      <c r="F83" s="7">
        <v>6.6993499999999997E-3</v>
      </c>
      <c r="G83" s="7">
        <v>6.8668601874117214E-3</v>
      </c>
      <c r="H83" s="63"/>
      <c r="I83" s="7"/>
      <c r="J83" s="7"/>
    </row>
    <row r="84" spans="1:10" x14ac:dyDescent="0.2">
      <c r="A84" s="4" t="s">
        <v>37</v>
      </c>
      <c r="B84" s="4" t="s">
        <v>785</v>
      </c>
      <c r="C84" s="64">
        <v>97.560599999999994</v>
      </c>
      <c r="D84" s="65">
        <v>200</v>
      </c>
      <c r="E84" s="65"/>
      <c r="F84" s="7">
        <v>6.6993499999999997E-3</v>
      </c>
      <c r="G84" s="7">
        <v>6.8668601874117214E-3</v>
      </c>
      <c r="H84" s="63"/>
      <c r="I84" s="7"/>
      <c r="J84" s="7"/>
    </row>
    <row r="85" spans="1:10" x14ac:dyDescent="0.2">
      <c r="A85" s="4" t="s">
        <v>456</v>
      </c>
      <c r="B85" s="4" t="s">
        <v>852</v>
      </c>
      <c r="C85" s="64">
        <v>74.543499999999995</v>
      </c>
      <c r="D85" s="65">
        <v>381</v>
      </c>
      <c r="E85" s="65">
        <v>170</v>
      </c>
      <c r="F85" s="7">
        <v>5.2748999999999999E-3</v>
      </c>
      <c r="G85" s="7">
        <v>7.0762709022248755E-3</v>
      </c>
      <c r="H85" s="63"/>
      <c r="I85" s="7"/>
      <c r="J85" s="7"/>
    </row>
    <row r="86" spans="1:10" x14ac:dyDescent="0.2">
      <c r="A86" s="4" t="s">
        <v>368</v>
      </c>
      <c r="B86" s="4" t="s">
        <v>840</v>
      </c>
      <c r="C86" s="64">
        <v>79.322000000000003</v>
      </c>
      <c r="D86" s="65">
        <v>100</v>
      </c>
      <c r="E86" s="65">
        <v>91</v>
      </c>
      <c r="F86" s="7">
        <v>5.7303899999999993E-3</v>
      </c>
      <c r="G86" s="7">
        <v>7.224212702655E-3</v>
      </c>
      <c r="H86" s="63"/>
      <c r="I86" s="7"/>
      <c r="J86" s="7"/>
    </row>
    <row r="87" spans="1:10" x14ac:dyDescent="0.2">
      <c r="A87" s="4" t="s">
        <v>650</v>
      </c>
      <c r="B87" s="4" t="s">
        <v>906</v>
      </c>
      <c r="C87" s="64">
        <v>96.834699999999998</v>
      </c>
      <c r="D87" s="65">
        <v>420</v>
      </c>
      <c r="E87" s="65">
        <v>419.06330000000003</v>
      </c>
      <c r="F87" s="7">
        <v>7.5663200000000005E-3</v>
      </c>
      <c r="G87" s="7">
        <v>7.8136453151607856E-3</v>
      </c>
    </row>
    <row r="88" spans="1:10" x14ac:dyDescent="0.2">
      <c r="A88" s="4" t="s">
        <v>212</v>
      </c>
      <c r="B88" s="4" t="s">
        <v>819</v>
      </c>
      <c r="C88" s="64">
        <v>80.247</v>
      </c>
      <c r="D88" s="65">
        <v>82</v>
      </c>
      <c r="E88" s="65">
        <v>46</v>
      </c>
      <c r="F88" s="7">
        <v>6.3382000000000004E-3</v>
      </c>
      <c r="G88" s="7">
        <v>7.8983638017620598E-3</v>
      </c>
      <c r="H88" s="63"/>
      <c r="I88" s="7"/>
      <c r="J88" s="7"/>
    </row>
    <row r="89" spans="1:10" x14ac:dyDescent="0.2">
      <c r="A89" s="4" t="s">
        <v>746</v>
      </c>
      <c r="B89" s="4" t="s">
        <v>916</v>
      </c>
      <c r="C89" s="64">
        <v>95.047700000000006</v>
      </c>
      <c r="D89" s="65">
        <v>879.8</v>
      </c>
      <c r="E89" s="65">
        <v>610</v>
      </c>
      <c r="F89" s="7">
        <v>7.6087200000000002E-3</v>
      </c>
      <c r="G89" s="7">
        <v>8.0051595146437005E-3</v>
      </c>
      <c r="H89" s="63"/>
      <c r="I89" s="7"/>
      <c r="J89" s="7"/>
    </row>
    <row r="90" spans="1:10" x14ac:dyDescent="0.2">
      <c r="A90" s="4" t="s">
        <v>544</v>
      </c>
      <c r="B90" s="4" t="s">
        <v>869</v>
      </c>
      <c r="C90" s="64">
        <v>95.95</v>
      </c>
      <c r="D90" s="65"/>
      <c r="E90" s="65"/>
      <c r="F90" s="7">
        <v>8.6314499999999988E-3</v>
      </c>
      <c r="G90" s="7">
        <v>8.9957790515893688E-3</v>
      </c>
      <c r="H90" s="63"/>
      <c r="I90" s="7"/>
      <c r="J90" s="7"/>
    </row>
    <row r="91" spans="1:10" x14ac:dyDescent="0.2">
      <c r="A91" s="4" t="s">
        <v>472</v>
      </c>
      <c r="B91" s="4" t="s">
        <v>855</v>
      </c>
      <c r="C91" s="64">
        <v>74.543499999999995</v>
      </c>
      <c r="D91" s="65">
        <v>560</v>
      </c>
      <c r="E91" s="65">
        <v>170</v>
      </c>
      <c r="F91" s="7">
        <v>6.8573699999999998E-3</v>
      </c>
      <c r="G91" s="7">
        <v>9.199152172892338E-3</v>
      </c>
      <c r="H91" s="63"/>
      <c r="I91" s="7"/>
      <c r="J91" s="7"/>
    </row>
    <row r="92" spans="1:10" x14ac:dyDescent="0.2">
      <c r="A92" s="4" t="s">
        <v>517</v>
      </c>
      <c r="B92" s="4" t="s">
        <v>863</v>
      </c>
      <c r="C92" s="64">
        <v>76.188800000000001</v>
      </c>
      <c r="D92" s="65">
        <v>326</v>
      </c>
      <c r="E92" s="65">
        <v>170</v>
      </c>
      <c r="F92" s="7">
        <v>7.1990099999999996E-3</v>
      </c>
      <c r="G92" s="7">
        <v>9.4489085009870216E-3</v>
      </c>
      <c r="H92" s="63"/>
      <c r="I92" s="7"/>
      <c r="J92" s="7"/>
    </row>
    <row r="93" spans="1:10" x14ac:dyDescent="0.2">
      <c r="A93" s="4" t="s">
        <v>210</v>
      </c>
      <c r="B93" s="4" t="s">
        <v>818</v>
      </c>
      <c r="C93" s="64">
        <v>71.812700000000007</v>
      </c>
      <c r="D93" s="65">
        <v>115</v>
      </c>
      <c r="E93" s="65">
        <v>91</v>
      </c>
      <c r="F93" s="7">
        <v>6.8061499999999995E-3</v>
      </c>
      <c r="G93" s="7">
        <v>9.4776411414694041E-3</v>
      </c>
      <c r="H93" s="63"/>
      <c r="I93" s="7"/>
      <c r="J93" s="7"/>
    </row>
    <row r="94" spans="1:10" x14ac:dyDescent="0.2">
      <c r="A94" s="4" t="s">
        <v>740</v>
      </c>
      <c r="B94" s="4" t="s">
        <v>922</v>
      </c>
      <c r="C94" s="64">
        <v>97.560599999999994</v>
      </c>
      <c r="D94" s="65">
        <v>410</v>
      </c>
      <c r="E94" s="65"/>
      <c r="F94" s="7">
        <v>9.5704999999999991E-3</v>
      </c>
      <c r="G94" s="7">
        <v>9.8098002677310305E-3</v>
      </c>
      <c r="H94" s="63"/>
      <c r="I94" s="7"/>
      <c r="J94" s="7"/>
    </row>
    <row r="95" spans="1:10" x14ac:dyDescent="0.2">
      <c r="A95" s="4" t="s">
        <v>33</v>
      </c>
      <c r="B95" s="4" t="s">
        <v>785</v>
      </c>
      <c r="C95" s="64">
        <v>97.560599999999994</v>
      </c>
      <c r="D95" s="65">
        <v>200</v>
      </c>
      <c r="E95" s="65"/>
      <c r="F95" s="7">
        <v>9.5704999999999991E-3</v>
      </c>
      <c r="G95" s="7">
        <v>9.8098002677310305E-3</v>
      </c>
      <c r="H95" s="63"/>
      <c r="I95" s="7"/>
      <c r="J95" s="7"/>
    </row>
    <row r="96" spans="1:10" x14ac:dyDescent="0.2">
      <c r="A96" s="4" t="s">
        <v>35</v>
      </c>
      <c r="B96" s="4" t="s">
        <v>785</v>
      </c>
      <c r="C96" s="64">
        <v>97.560599999999994</v>
      </c>
      <c r="D96" s="65">
        <v>200</v>
      </c>
      <c r="E96" s="65"/>
      <c r="F96" s="7">
        <v>9.5704999999999991E-3</v>
      </c>
      <c r="G96" s="7">
        <v>9.8098002677310305E-3</v>
      </c>
      <c r="H96" s="63"/>
      <c r="I96" s="7"/>
      <c r="J96" s="7"/>
    </row>
    <row r="97" spans="1:10" x14ac:dyDescent="0.2">
      <c r="A97" s="4" t="s">
        <v>369</v>
      </c>
      <c r="B97" s="4" t="s">
        <v>840</v>
      </c>
      <c r="C97" s="64">
        <v>79.322000000000003</v>
      </c>
      <c r="D97" s="65">
        <v>100</v>
      </c>
      <c r="E97" s="65">
        <v>91</v>
      </c>
      <c r="F97" s="7">
        <v>8.27723E-3</v>
      </c>
      <c r="G97" s="7">
        <v>1.0434973903835002E-2</v>
      </c>
      <c r="H97" s="63"/>
      <c r="I97" s="7"/>
      <c r="J97" s="7"/>
    </row>
    <row r="98" spans="1:10" x14ac:dyDescent="0.2">
      <c r="A98" s="4" t="s">
        <v>189</v>
      </c>
      <c r="B98" s="4" t="s">
        <v>813</v>
      </c>
      <c r="C98" s="64">
        <v>70.441999999999993</v>
      </c>
      <c r="D98" s="65">
        <v>261</v>
      </c>
      <c r="E98" s="65"/>
      <c r="F98" s="7">
        <v>7.3668800000000001E-3</v>
      </c>
      <c r="G98" s="7">
        <v>1.0458078986968003E-2</v>
      </c>
      <c r="H98" s="63"/>
      <c r="I98" s="7"/>
      <c r="J98" s="7"/>
    </row>
    <row r="99" spans="1:10" x14ac:dyDescent="0.2">
      <c r="A99" s="4" t="s">
        <v>132</v>
      </c>
      <c r="B99" s="4" t="s">
        <v>800</v>
      </c>
      <c r="C99" s="64">
        <v>95.617999999999995</v>
      </c>
      <c r="D99" s="65">
        <v>1002.083333</v>
      </c>
      <c r="E99" s="65">
        <v>610</v>
      </c>
      <c r="F99" s="7">
        <v>1.052205E-2</v>
      </c>
      <c r="G99" s="7">
        <v>1.1004256520738774E-2</v>
      </c>
      <c r="H99" s="63"/>
      <c r="I99" s="7"/>
      <c r="J99" s="7"/>
    </row>
    <row r="100" spans="1:10" x14ac:dyDescent="0.2">
      <c r="A100" s="4" t="s">
        <v>182</v>
      </c>
      <c r="B100" s="4" t="s">
        <v>811</v>
      </c>
      <c r="C100" s="64">
        <v>80.179000000000002</v>
      </c>
      <c r="D100" s="65">
        <v>522</v>
      </c>
      <c r="E100" s="65"/>
      <c r="F100" s="7">
        <v>9.1546500000000003E-3</v>
      </c>
      <c r="G100" s="7">
        <v>1.141776525025256E-2</v>
      </c>
      <c r="H100" s="63"/>
      <c r="I100" s="7"/>
      <c r="J100" s="7"/>
    </row>
    <row r="101" spans="1:10" x14ac:dyDescent="0.2">
      <c r="A101" s="4" t="s">
        <v>734</v>
      </c>
      <c r="B101" s="4" t="s">
        <v>921</v>
      </c>
      <c r="C101" s="64">
        <v>95.314700000000002</v>
      </c>
      <c r="D101" s="65">
        <v>1412</v>
      </c>
      <c r="E101" s="65">
        <v>192.01</v>
      </c>
      <c r="F101" s="7">
        <v>1.0965599999999999E-2</v>
      </c>
      <c r="G101" s="7">
        <v>1.1504626253872698E-2</v>
      </c>
      <c r="H101" s="63"/>
      <c r="I101" s="7"/>
      <c r="J101" s="7"/>
    </row>
    <row r="102" spans="1:10" x14ac:dyDescent="0.2">
      <c r="A102" s="4" t="s">
        <v>627</v>
      </c>
      <c r="B102" s="4" t="s">
        <v>897</v>
      </c>
      <c r="C102" s="64">
        <v>96.98</v>
      </c>
      <c r="D102" s="65"/>
      <c r="E102" s="65"/>
      <c r="F102" s="7">
        <v>1.145412E-2</v>
      </c>
      <c r="G102" s="7">
        <v>1.1810806351825118E-2</v>
      </c>
    </row>
    <row r="103" spans="1:10" x14ac:dyDescent="0.2">
      <c r="A103" s="4" t="s">
        <v>116</v>
      </c>
      <c r="B103" s="4" t="s">
        <v>799</v>
      </c>
      <c r="C103" s="64">
        <v>95.138000000000005</v>
      </c>
      <c r="D103" s="65">
        <v>850.91666669999995</v>
      </c>
      <c r="E103" s="65">
        <v>610</v>
      </c>
      <c r="F103" s="7">
        <v>1.14228E-2</v>
      </c>
      <c r="G103" s="7">
        <v>1.2006558893396961E-2</v>
      </c>
      <c r="H103" s="63"/>
      <c r="I103" s="7"/>
      <c r="J103" s="7"/>
    </row>
    <row r="104" spans="1:10" x14ac:dyDescent="0.2">
      <c r="A104" s="4" t="s">
        <v>481</v>
      </c>
      <c r="B104" s="4" t="s">
        <v>856</v>
      </c>
      <c r="C104" s="64">
        <v>76.427000000000007</v>
      </c>
      <c r="D104" s="65">
        <v>364</v>
      </c>
      <c r="E104" s="65">
        <v>170</v>
      </c>
      <c r="F104" s="7">
        <v>9.5942900000000018E-3</v>
      </c>
      <c r="G104" s="7">
        <v>1.2553534745574208E-2</v>
      </c>
      <c r="H104" s="63"/>
      <c r="I104" s="7"/>
      <c r="J104" s="7"/>
    </row>
    <row r="105" spans="1:10" x14ac:dyDescent="0.2">
      <c r="A105" s="4" t="s">
        <v>454</v>
      </c>
      <c r="B105" s="4" t="s">
        <v>851</v>
      </c>
      <c r="C105" s="64">
        <v>74.543499999999995</v>
      </c>
      <c r="D105" s="65">
        <v>257</v>
      </c>
      <c r="E105" s="65">
        <v>170</v>
      </c>
      <c r="F105" s="7">
        <v>9.4948199999999993E-3</v>
      </c>
      <c r="G105" s="7">
        <v>1.2737287624004775E-2</v>
      </c>
      <c r="H105" s="63"/>
      <c r="I105" s="7"/>
      <c r="J105" s="7"/>
    </row>
    <row r="106" spans="1:10" x14ac:dyDescent="0.2">
      <c r="A106" s="4" t="s">
        <v>537</v>
      </c>
      <c r="B106" s="4" t="s">
        <v>868</v>
      </c>
      <c r="C106" s="64">
        <v>95.95</v>
      </c>
      <c r="D106" s="65">
        <v>1368.63</v>
      </c>
      <c r="E106" s="65"/>
      <c r="F106" s="7">
        <v>1.2467649999999999E-2</v>
      </c>
      <c r="G106" s="7">
        <v>1.2993903074517976E-2</v>
      </c>
      <c r="H106" s="63"/>
      <c r="I106" s="7"/>
      <c r="J106" s="7"/>
    </row>
    <row r="107" spans="1:10" x14ac:dyDescent="0.2">
      <c r="A107" s="4" t="s">
        <v>11</v>
      </c>
      <c r="B107" s="4" t="s">
        <v>780</v>
      </c>
      <c r="C107" s="64">
        <v>94.594999999999999</v>
      </c>
      <c r="D107" s="65">
        <v>927.8</v>
      </c>
      <c r="E107" s="65">
        <v>610</v>
      </c>
      <c r="F107" s="7">
        <v>1.2354550000000001E-2</v>
      </c>
      <c r="G107" s="7">
        <v>1.3060468312278663E-2</v>
      </c>
      <c r="H107" s="63"/>
      <c r="I107" s="7"/>
      <c r="J107" s="7"/>
    </row>
    <row r="108" spans="1:10" x14ac:dyDescent="0.2">
      <c r="A108" s="4" t="s">
        <v>748</v>
      </c>
      <c r="B108" s="4" t="s">
        <v>923</v>
      </c>
      <c r="C108" s="64">
        <v>97.560599999999994</v>
      </c>
      <c r="D108" s="65">
        <v>410</v>
      </c>
      <c r="E108" s="65"/>
      <c r="F108" s="7">
        <v>1.3398699999999999E-2</v>
      </c>
      <c r="G108" s="7">
        <v>1.3733720374823443E-2</v>
      </c>
      <c r="H108" s="63"/>
      <c r="I108" s="7"/>
      <c r="J108" s="7"/>
    </row>
    <row r="109" spans="1:10" x14ac:dyDescent="0.2">
      <c r="A109" s="4" t="s">
        <v>111</v>
      </c>
      <c r="B109" s="4" t="s">
        <v>799</v>
      </c>
      <c r="C109" s="64">
        <v>95.138000000000005</v>
      </c>
      <c r="D109" s="65">
        <v>850.91666669999995</v>
      </c>
      <c r="E109" s="65">
        <v>610</v>
      </c>
      <c r="F109" s="7">
        <v>1.3326599999999999E-2</v>
      </c>
      <c r="G109" s="7">
        <v>1.4007652042296453E-2</v>
      </c>
      <c r="H109" s="63"/>
      <c r="I109" s="7"/>
      <c r="J109" s="7"/>
    </row>
    <row r="110" spans="1:10" x14ac:dyDescent="0.2">
      <c r="A110" s="4" t="s">
        <v>452</v>
      </c>
      <c r="B110" s="4" t="s">
        <v>851</v>
      </c>
      <c r="C110" s="64">
        <v>74.543499999999995</v>
      </c>
      <c r="D110" s="65">
        <v>257</v>
      </c>
      <c r="E110" s="65">
        <v>170</v>
      </c>
      <c r="F110" s="7">
        <v>1.05498E-2</v>
      </c>
      <c r="G110" s="7">
        <v>1.4152541804449751E-2</v>
      </c>
      <c r="H110" s="63"/>
      <c r="I110" s="7"/>
      <c r="J110" s="7"/>
    </row>
    <row r="111" spans="1:10" x14ac:dyDescent="0.2">
      <c r="A111" s="4" t="s">
        <v>459</v>
      </c>
      <c r="B111" s="4" t="s">
        <v>852</v>
      </c>
      <c r="C111" s="64">
        <v>74.543499999999995</v>
      </c>
      <c r="D111" s="65">
        <v>381</v>
      </c>
      <c r="E111" s="65">
        <v>170</v>
      </c>
      <c r="F111" s="7">
        <v>1.05498E-2</v>
      </c>
      <c r="G111" s="7">
        <v>1.4152541804449751E-2</v>
      </c>
      <c r="H111" s="63"/>
      <c r="I111" s="7"/>
      <c r="J111" s="7"/>
    </row>
    <row r="112" spans="1:10" x14ac:dyDescent="0.2">
      <c r="A112" s="4" t="s">
        <v>176</v>
      </c>
      <c r="B112" s="4" t="s">
        <v>811</v>
      </c>
      <c r="C112" s="64">
        <v>80.179000000000002</v>
      </c>
      <c r="D112" s="65">
        <v>522</v>
      </c>
      <c r="E112" s="65"/>
      <c r="F112" s="7">
        <v>1.1595889999999999E-2</v>
      </c>
      <c r="G112" s="7">
        <v>1.4462502650319908E-2</v>
      </c>
      <c r="H112" s="63"/>
      <c r="I112" s="7"/>
      <c r="J112" s="7"/>
    </row>
    <row r="113" spans="1:10" x14ac:dyDescent="0.2">
      <c r="A113" s="4" t="s">
        <v>601</v>
      </c>
      <c r="B113" s="4" t="s">
        <v>891</v>
      </c>
      <c r="C113" s="64">
        <v>97.365399999999994</v>
      </c>
      <c r="D113" s="65"/>
      <c r="E113" s="65"/>
      <c r="F113" s="7">
        <v>1.4290499999999999E-2</v>
      </c>
      <c r="G113" s="7">
        <v>1.4677185119149103E-2</v>
      </c>
      <c r="H113" s="63"/>
      <c r="I113" s="7"/>
      <c r="J113" s="7"/>
    </row>
    <row r="114" spans="1:10" x14ac:dyDescent="0.2">
      <c r="A114" s="4" t="s">
        <v>470</v>
      </c>
      <c r="B114" s="4" t="s">
        <v>855</v>
      </c>
      <c r="C114" s="64">
        <v>74.543499999999995</v>
      </c>
      <c r="D114" s="65">
        <v>560</v>
      </c>
      <c r="E114" s="65">
        <v>170</v>
      </c>
      <c r="F114" s="7">
        <v>1.1077290000000002E-2</v>
      </c>
      <c r="G114" s="7">
        <v>1.4860168894672241E-2</v>
      </c>
      <c r="H114" s="63"/>
      <c r="I114" s="7"/>
      <c r="J114" s="7"/>
    </row>
    <row r="115" spans="1:10" x14ac:dyDescent="0.2">
      <c r="A115" s="4" t="s">
        <v>15</v>
      </c>
      <c r="B115" s="4" t="s">
        <v>781</v>
      </c>
      <c r="C115" s="64">
        <v>97.412000000000006</v>
      </c>
      <c r="D115" s="65">
        <v>215</v>
      </c>
      <c r="E115" s="65"/>
      <c r="F115" s="7">
        <v>1.5267360000000001E-2</v>
      </c>
      <c r="G115" s="7">
        <v>1.5672976635322137E-2</v>
      </c>
      <c r="H115" s="63"/>
      <c r="I115" s="7"/>
      <c r="J115" s="7"/>
    </row>
    <row r="116" spans="1:10" x14ac:dyDescent="0.2">
      <c r="A116" s="4" t="s">
        <v>753</v>
      </c>
      <c r="B116" s="4" t="s">
        <v>923</v>
      </c>
      <c r="C116" s="64">
        <v>97.560599999999994</v>
      </c>
      <c r="D116" s="65">
        <v>410</v>
      </c>
      <c r="E116" s="65"/>
      <c r="F116" s="7">
        <v>1.53128E-2</v>
      </c>
      <c r="G116" s="7">
        <v>1.5695680428369649E-2</v>
      </c>
      <c r="H116" s="63"/>
      <c r="I116" s="7"/>
      <c r="J116" s="7"/>
    </row>
    <row r="117" spans="1:10" x14ac:dyDescent="0.2">
      <c r="A117" s="4" t="s">
        <v>596</v>
      </c>
      <c r="B117" s="4" t="s">
        <v>890</v>
      </c>
      <c r="C117" s="64">
        <v>95.551000000000002</v>
      </c>
      <c r="D117" s="65">
        <v>0</v>
      </c>
      <c r="E117" s="65"/>
      <c r="F117" s="7">
        <v>1.5120160000000001E-2</v>
      </c>
      <c r="G117" s="7">
        <v>1.5824177664283998E-2</v>
      </c>
      <c r="H117" s="63"/>
      <c r="I117" s="7"/>
      <c r="J117" s="7"/>
    </row>
    <row r="118" spans="1:10" x14ac:dyDescent="0.2">
      <c r="A118" s="4" t="s">
        <v>221</v>
      </c>
      <c r="B118" s="4" t="s">
        <v>820</v>
      </c>
      <c r="C118" s="64">
        <v>78.074399999999997</v>
      </c>
      <c r="D118" s="65">
        <v>75</v>
      </c>
      <c r="E118" s="65">
        <v>34</v>
      </c>
      <c r="F118" s="7">
        <v>1.24546E-2</v>
      </c>
      <c r="G118" s="7">
        <v>1.5952219933806727E-2</v>
      </c>
      <c r="H118" s="63"/>
      <c r="I118" s="7"/>
      <c r="J118" s="7"/>
    </row>
    <row r="119" spans="1:10" x14ac:dyDescent="0.2">
      <c r="A119" s="4" t="s">
        <v>128</v>
      </c>
      <c r="B119" s="4" t="s">
        <v>800</v>
      </c>
      <c r="C119" s="64">
        <v>95.617999999999995</v>
      </c>
      <c r="D119" s="65">
        <v>1002.083333</v>
      </c>
      <c r="E119" s="65">
        <v>610</v>
      </c>
      <c r="F119" s="7">
        <v>1.53048E-2</v>
      </c>
      <c r="G119" s="7">
        <v>1.6006191302892762E-2</v>
      </c>
      <c r="H119" s="63"/>
      <c r="I119" s="7"/>
      <c r="J119" s="7"/>
    </row>
    <row r="120" spans="1:10" x14ac:dyDescent="0.2">
      <c r="A120" s="4" t="s">
        <v>676</v>
      </c>
      <c r="B120" s="4" t="s">
        <v>908</v>
      </c>
      <c r="C120" s="64">
        <v>97.580799999999996</v>
      </c>
      <c r="D120" s="65">
        <v>135.4</v>
      </c>
      <c r="E120" s="65">
        <v>148.88167000000001</v>
      </c>
      <c r="F120" s="7">
        <v>1.6286000000000002E-2</v>
      </c>
      <c r="G120" s="7">
        <v>1.668975864104414E-2</v>
      </c>
      <c r="H120" s="63"/>
      <c r="I120" s="7"/>
      <c r="J120" s="7"/>
    </row>
    <row r="121" spans="1:10" x14ac:dyDescent="0.2">
      <c r="A121" s="4" t="s">
        <v>197</v>
      </c>
      <c r="B121" s="4" t="s">
        <v>814</v>
      </c>
      <c r="C121" s="64">
        <v>72.433999999999997</v>
      </c>
      <c r="D121" s="65">
        <v>147</v>
      </c>
      <c r="E121" s="65"/>
      <c r="F121" s="7">
        <v>1.237475E-2</v>
      </c>
      <c r="G121" s="7">
        <v>1.7084173178341662E-2</v>
      </c>
      <c r="H121" s="63"/>
      <c r="I121" s="7"/>
      <c r="J121" s="7"/>
    </row>
    <row r="122" spans="1:10" x14ac:dyDescent="0.2">
      <c r="A122" s="4" t="s">
        <v>202</v>
      </c>
      <c r="B122" s="4" t="s">
        <v>815</v>
      </c>
      <c r="C122" s="64">
        <v>70.891400000000004</v>
      </c>
      <c r="D122" s="65">
        <v>95</v>
      </c>
      <c r="E122" s="65">
        <v>75</v>
      </c>
      <c r="F122" s="7">
        <v>1.238064E-2</v>
      </c>
      <c r="G122" s="7">
        <v>1.7464234025565864E-2</v>
      </c>
      <c r="H122" s="63"/>
      <c r="I122" s="7"/>
      <c r="J122" s="7"/>
    </row>
    <row r="123" spans="1:10" x14ac:dyDescent="0.2">
      <c r="A123" s="4" t="s">
        <v>110</v>
      </c>
      <c r="B123" s="4" t="s">
        <v>799</v>
      </c>
      <c r="C123" s="64">
        <v>95.138000000000005</v>
      </c>
      <c r="D123" s="65">
        <v>850.91666669999995</v>
      </c>
      <c r="E123" s="65">
        <v>610</v>
      </c>
      <c r="F123" s="7">
        <v>1.8086099999999997E-2</v>
      </c>
      <c r="G123" s="7">
        <v>1.9010384914545184E-2</v>
      </c>
      <c r="H123" s="63"/>
      <c r="I123" s="7"/>
      <c r="J123" s="7"/>
    </row>
    <row r="124" spans="1:10" x14ac:dyDescent="0.2">
      <c r="A124" s="4" t="s">
        <v>450</v>
      </c>
      <c r="B124" s="4" t="s">
        <v>851</v>
      </c>
      <c r="C124" s="64">
        <v>74.543499999999995</v>
      </c>
      <c r="D124" s="65">
        <v>257</v>
      </c>
      <c r="E124" s="65">
        <v>170</v>
      </c>
      <c r="F124" s="7">
        <v>1.476972E-2</v>
      </c>
      <c r="G124" s="7">
        <v>1.9813558526229652E-2</v>
      </c>
      <c r="H124" s="63"/>
      <c r="I124" s="7"/>
      <c r="J124" s="7"/>
    </row>
    <row r="125" spans="1:10" x14ac:dyDescent="0.2">
      <c r="A125" s="4" t="s">
        <v>172</v>
      </c>
      <c r="B125" s="4" t="s">
        <v>810</v>
      </c>
      <c r="C125" s="64">
        <v>78.706000000000003</v>
      </c>
      <c r="D125" s="65">
        <v>174</v>
      </c>
      <c r="E125" s="65"/>
      <c r="F125" s="7">
        <v>1.604421E-2</v>
      </c>
      <c r="G125" s="7">
        <v>2.0384989708535563E-2</v>
      </c>
      <c r="H125" s="63"/>
      <c r="I125" s="7"/>
      <c r="J125" s="7"/>
    </row>
    <row r="126" spans="1:10" x14ac:dyDescent="0.2">
      <c r="A126" s="4" t="s">
        <v>156</v>
      </c>
      <c r="B126" s="4" t="s">
        <v>805</v>
      </c>
      <c r="C126" s="64">
        <v>70.897999999999996</v>
      </c>
      <c r="D126" s="65">
        <v>45</v>
      </c>
      <c r="E126" s="65"/>
      <c r="F126" s="7">
        <v>1.4728100000000001E-2</v>
      </c>
      <c r="G126" s="7">
        <v>2.0773646647296119E-2</v>
      </c>
      <c r="H126" s="63"/>
      <c r="I126" s="7"/>
      <c r="J126" s="7"/>
    </row>
    <row r="127" spans="1:10" x14ac:dyDescent="0.2">
      <c r="A127" s="4" t="s">
        <v>114</v>
      </c>
      <c r="B127" s="4" t="s">
        <v>799</v>
      </c>
      <c r="C127" s="64">
        <v>95.138000000000005</v>
      </c>
      <c r="D127" s="65">
        <v>850.91666669999995</v>
      </c>
      <c r="E127" s="65">
        <v>610</v>
      </c>
      <c r="F127" s="7">
        <v>1.9989900000000001E-2</v>
      </c>
      <c r="G127" s="7">
        <v>2.101147806344468E-2</v>
      </c>
      <c r="H127" s="63"/>
      <c r="I127" s="7"/>
      <c r="J127" s="7"/>
    </row>
    <row r="128" spans="1:10" x14ac:dyDescent="0.2">
      <c r="A128" s="4" t="s">
        <v>52</v>
      </c>
      <c r="B128" s="4" t="s">
        <v>786</v>
      </c>
      <c r="C128" s="64">
        <v>94.826999999999998</v>
      </c>
      <c r="D128" s="65">
        <v>849.25</v>
      </c>
      <c r="E128" s="65">
        <v>610</v>
      </c>
      <c r="F128" s="7">
        <v>2.0002500000000003E-2</v>
      </c>
      <c r="G128" s="7">
        <v>2.1093675851814361E-2</v>
      </c>
      <c r="H128" s="63"/>
      <c r="I128" s="7"/>
      <c r="J128" s="7"/>
    </row>
    <row r="129" spans="1:10" x14ac:dyDescent="0.2">
      <c r="A129" s="4" t="s">
        <v>435</v>
      </c>
      <c r="B129" s="4" t="s">
        <v>847</v>
      </c>
      <c r="C129" s="64">
        <v>74.543499999999995</v>
      </c>
      <c r="D129" s="65">
        <v>101</v>
      </c>
      <c r="E129" s="65">
        <v>170</v>
      </c>
      <c r="F129" s="7">
        <v>1.5824700000000001E-2</v>
      </c>
      <c r="G129" s="7">
        <v>2.1228812706674628E-2</v>
      </c>
      <c r="H129" s="63"/>
      <c r="I129" s="7"/>
      <c r="J129" s="7"/>
    </row>
    <row r="130" spans="1:10" x14ac:dyDescent="0.2">
      <c r="A130" s="4" t="s">
        <v>308</v>
      </c>
      <c r="B130" s="4" t="s">
        <v>831</v>
      </c>
      <c r="C130" s="64">
        <v>95.573099999999997</v>
      </c>
      <c r="D130" s="65">
        <v>239.6</v>
      </c>
      <c r="E130" s="65"/>
      <c r="F130" s="7">
        <v>2.0938059999999998E-2</v>
      </c>
      <c r="G130" s="7">
        <v>2.1907900863318234E-2</v>
      </c>
      <c r="H130" s="63"/>
      <c r="I130" s="7"/>
      <c r="J130" s="7"/>
    </row>
    <row r="131" spans="1:10" x14ac:dyDescent="0.2">
      <c r="A131" s="4" t="s">
        <v>543</v>
      </c>
      <c r="B131" s="4" t="s">
        <v>869</v>
      </c>
      <c r="C131" s="64">
        <v>95.95</v>
      </c>
      <c r="D131" s="65"/>
      <c r="E131" s="65"/>
      <c r="F131" s="7">
        <v>2.1099099999999999E-2</v>
      </c>
      <c r="G131" s="7">
        <v>2.1989682126107347E-2</v>
      </c>
      <c r="H131" s="63"/>
      <c r="I131" s="7"/>
      <c r="J131" s="7"/>
    </row>
    <row r="132" spans="1:10" x14ac:dyDescent="0.2">
      <c r="A132" s="4" t="s">
        <v>193</v>
      </c>
      <c r="B132" s="4" t="s">
        <v>813</v>
      </c>
      <c r="C132" s="64">
        <v>70.441999999999993</v>
      </c>
      <c r="D132" s="65">
        <v>261</v>
      </c>
      <c r="E132" s="65"/>
      <c r="F132" s="7">
        <v>1.6115050000000002E-2</v>
      </c>
      <c r="G132" s="7">
        <v>2.2877047783992511E-2</v>
      </c>
      <c r="H132" s="63"/>
      <c r="I132" s="7"/>
      <c r="J132" s="7"/>
    </row>
    <row r="133" spans="1:10" x14ac:dyDescent="0.2">
      <c r="A133" s="4" t="s">
        <v>768</v>
      </c>
      <c r="B133" s="4" t="s">
        <v>925</v>
      </c>
      <c r="C133" s="64">
        <v>95.221000000000004</v>
      </c>
      <c r="D133" s="65">
        <v>934.4</v>
      </c>
      <c r="E133" s="65">
        <v>610</v>
      </c>
      <c r="F133" s="7">
        <v>2.2865760000000002E-2</v>
      </c>
      <c r="G133" s="7">
        <v>2.4013358397832415E-2</v>
      </c>
      <c r="H133" s="63"/>
      <c r="I133" s="7"/>
      <c r="J133" s="7"/>
    </row>
    <row r="134" spans="1:10" x14ac:dyDescent="0.2">
      <c r="A134" s="4" t="s">
        <v>490</v>
      </c>
      <c r="B134" s="4" t="s">
        <v>859</v>
      </c>
      <c r="C134" s="64">
        <v>74.543499999999995</v>
      </c>
      <c r="D134" s="65">
        <v>274</v>
      </c>
      <c r="E134" s="65">
        <v>170</v>
      </c>
      <c r="F134" s="7">
        <v>1.7934660000000002E-2</v>
      </c>
      <c r="G134" s="7">
        <v>2.405932106756458E-2</v>
      </c>
      <c r="H134" s="63"/>
      <c r="I134" s="7"/>
      <c r="J134" s="7"/>
    </row>
    <row r="135" spans="1:10" x14ac:dyDescent="0.2">
      <c r="A135" s="4" t="s">
        <v>13</v>
      </c>
      <c r="B135" s="4" t="s">
        <v>781</v>
      </c>
      <c r="C135" s="64">
        <v>97.412000000000006</v>
      </c>
      <c r="D135" s="65">
        <v>215</v>
      </c>
      <c r="E135" s="65"/>
      <c r="F135" s="7">
        <v>2.3855250000000001E-2</v>
      </c>
      <c r="G135" s="7">
        <v>2.4489025992690837E-2</v>
      </c>
      <c r="H135" s="63"/>
      <c r="I135" s="7"/>
      <c r="J135" s="7"/>
    </row>
    <row r="136" spans="1:10" x14ac:dyDescent="0.2">
      <c r="A136" s="4" t="s">
        <v>714</v>
      </c>
      <c r="B136" s="4" t="s">
        <v>914</v>
      </c>
      <c r="C136" s="64">
        <v>97.013999999999996</v>
      </c>
      <c r="D136" s="65">
        <v>412</v>
      </c>
      <c r="E136" s="65">
        <v>405.48500000000001</v>
      </c>
      <c r="F136" s="7">
        <v>2.4625899999999999E-2</v>
      </c>
      <c r="G136" s="7">
        <v>2.5383862122992557E-2</v>
      </c>
      <c r="H136" s="63"/>
      <c r="I136" s="7"/>
      <c r="J136" s="7"/>
    </row>
    <row r="137" spans="1:10" x14ac:dyDescent="0.2">
      <c r="A137" s="4" t="s">
        <v>777</v>
      </c>
      <c r="B137" s="4" t="s">
        <v>781</v>
      </c>
      <c r="C137" s="64">
        <v>97.412000000000006</v>
      </c>
      <c r="D137" s="65">
        <v>215</v>
      </c>
      <c r="E137" s="65"/>
      <c r="F137" s="7">
        <v>2.4809459999999998E-2</v>
      </c>
      <c r="G137" s="7">
        <v>2.5468587032398467E-2</v>
      </c>
      <c r="H137" s="63"/>
      <c r="I137" s="7"/>
      <c r="J137" s="7"/>
    </row>
    <row r="138" spans="1:10" x14ac:dyDescent="0.2">
      <c r="A138" s="4" t="s">
        <v>526</v>
      </c>
      <c r="B138" s="4" t="s">
        <v>864</v>
      </c>
      <c r="C138" s="64">
        <v>74.543499999999995</v>
      </c>
      <c r="D138" s="65">
        <v>307</v>
      </c>
      <c r="E138" s="65">
        <v>170</v>
      </c>
      <c r="F138" s="7">
        <v>1.8989639999999999E-2</v>
      </c>
      <c r="G138" s="7">
        <v>2.547457524800955E-2</v>
      </c>
      <c r="H138" s="63"/>
      <c r="I138" s="7"/>
      <c r="J138" s="7"/>
    </row>
    <row r="139" spans="1:10" x14ac:dyDescent="0.2">
      <c r="A139" s="4" t="s">
        <v>309</v>
      </c>
      <c r="B139" s="4" t="s">
        <v>831</v>
      </c>
      <c r="C139" s="64">
        <v>95.573099999999997</v>
      </c>
      <c r="D139" s="65">
        <v>239.6</v>
      </c>
      <c r="E139" s="65"/>
      <c r="F139" s="7">
        <v>2.5696709999999998E-2</v>
      </c>
      <c r="G139" s="7">
        <v>2.6886969241345104E-2</v>
      </c>
      <c r="H139" s="63"/>
      <c r="I139" s="7"/>
      <c r="J139" s="7"/>
    </row>
    <row r="140" spans="1:10" x14ac:dyDescent="0.2">
      <c r="A140" s="4" t="s">
        <v>183</v>
      </c>
      <c r="B140" s="4" t="s">
        <v>811</v>
      </c>
      <c r="C140" s="64">
        <v>80.179000000000002</v>
      </c>
      <c r="D140" s="65">
        <v>522</v>
      </c>
      <c r="E140" s="65"/>
      <c r="F140" s="7">
        <v>2.2581469999999999E-2</v>
      </c>
      <c r="G140" s="7">
        <v>2.8163820950622979E-2</v>
      </c>
      <c r="H140" s="63"/>
      <c r="I140" s="7"/>
      <c r="J140" s="7"/>
    </row>
    <row r="141" spans="1:10" x14ac:dyDescent="0.2">
      <c r="A141" s="4" t="s">
        <v>702</v>
      </c>
      <c r="B141" s="4" t="s">
        <v>912</v>
      </c>
      <c r="C141" s="64">
        <v>97.013999999999996</v>
      </c>
      <c r="D141" s="65">
        <v>412</v>
      </c>
      <c r="E141" s="65">
        <v>404.536</v>
      </c>
      <c r="F141" s="7">
        <v>2.7467350000000001E-2</v>
      </c>
      <c r="G141" s="7">
        <v>2.8312769291030163E-2</v>
      </c>
      <c r="H141" s="63"/>
      <c r="I141" s="7"/>
      <c r="J141" s="7"/>
    </row>
    <row r="142" spans="1:10" x14ac:dyDescent="0.2">
      <c r="A142" s="4" t="s">
        <v>770</v>
      </c>
      <c r="B142" s="4" t="s">
        <v>781</v>
      </c>
      <c r="C142" s="64">
        <v>97.412000000000006</v>
      </c>
      <c r="D142" s="65">
        <v>215</v>
      </c>
      <c r="E142" s="65"/>
      <c r="F142" s="7">
        <v>2.767209E-2</v>
      </c>
      <c r="G142" s="7">
        <v>2.840727015152137E-2</v>
      </c>
      <c r="H142" s="63"/>
      <c r="I142" s="7"/>
      <c r="J142" s="7"/>
    </row>
    <row r="143" spans="1:10" x14ac:dyDescent="0.2">
      <c r="A143" s="4" t="s">
        <v>465</v>
      </c>
      <c r="B143" s="4" t="s">
        <v>853</v>
      </c>
      <c r="C143" s="64">
        <v>81.888999999999996</v>
      </c>
      <c r="D143" s="65">
        <v>347</v>
      </c>
      <c r="E143" s="65">
        <v>170</v>
      </c>
      <c r="F143" s="7">
        <v>2.3547599999999998E-2</v>
      </c>
      <c r="G143" s="7">
        <v>2.8755510508126851E-2</v>
      </c>
      <c r="H143" s="63"/>
      <c r="I143" s="7"/>
      <c r="J143" s="7"/>
    </row>
    <row r="144" spans="1:10" x14ac:dyDescent="0.2">
      <c r="A144" s="4" t="s">
        <v>201</v>
      </c>
      <c r="B144" s="4" t="s">
        <v>815</v>
      </c>
      <c r="C144" s="64">
        <v>70.891400000000004</v>
      </c>
      <c r="D144" s="65">
        <v>95</v>
      </c>
      <c r="E144" s="65">
        <v>75</v>
      </c>
      <c r="F144" s="7">
        <v>2.0634400000000001E-2</v>
      </c>
      <c r="G144" s="7">
        <v>2.9107056709276442E-2</v>
      </c>
      <c r="H144" s="63"/>
      <c r="I144" s="7"/>
      <c r="J144" s="7"/>
    </row>
    <row r="145" spans="1:10" x14ac:dyDescent="0.2">
      <c r="A145" s="4" t="s">
        <v>453</v>
      </c>
      <c r="B145" s="4" t="s">
        <v>851</v>
      </c>
      <c r="C145" s="64">
        <v>74.543499999999995</v>
      </c>
      <c r="D145" s="65">
        <v>257</v>
      </c>
      <c r="E145" s="65">
        <v>170</v>
      </c>
      <c r="F145" s="7">
        <v>2.2154580000000004E-2</v>
      </c>
      <c r="G145" s="7">
        <v>2.9720337789344482E-2</v>
      </c>
      <c r="H145" s="63"/>
      <c r="I145" s="7"/>
      <c r="J145" s="7"/>
    </row>
    <row r="146" spans="1:10" x14ac:dyDescent="0.2">
      <c r="A146" s="4" t="s">
        <v>680</v>
      </c>
      <c r="B146" s="4" t="s">
        <v>908</v>
      </c>
      <c r="C146" s="64">
        <v>97.580799999999996</v>
      </c>
      <c r="D146" s="65">
        <v>135.4</v>
      </c>
      <c r="E146" s="65">
        <v>148.88167000000001</v>
      </c>
      <c r="F146" s="7">
        <v>2.9697999999999999E-2</v>
      </c>
      <c r="G146" s="7">
        <v>3.0434265757198136E-2</v>
      </c>
      <c r="H146" s="63"/>
      <c r="I146" s="7"/>
      <c r="J146" s="7"/>
    </row>
    <row r="147" spans="1:10" x14ac:dyDescent="0.2">
      <c r="A147" s="4" t="s">
        <v>684</v>
      </c>
      <c r="B147" s="4" t="s">
        <v>908</v>
      </c>
      <c r="C147" s="64">
        <v>97.580799999999996</v>
      </c>
      <c r="D147" s="65">
        <v>135.4</v>
      </c>
      <c r="E147" s="65">
        <v>148.88167000000001</v>
      </c>
      <c r="F147" s="7">
        <v>2.9697999999999999E-2</v>
      </c>
      <c r="G147" s="7">
        <v>3.0434265757198136E-2</v>
      </c>
      <c r="H147" s="63"/>
      <c r="I147" s="7"/>
      <c r="J147" s="7"/>
    </row>
    <row r="148" spans="1:10" x14ac:dyDescent="0.2">
      <c r="A148" s="4" t="s">
        <v>135</v>
      </c>
      <c r="B148" s="4" t="s">
        <v>800</v>
      </c>
      <c r="C148" s="64">
        <v>95.617999999999995</v>
      </c>
      <c r="D148" s="65">
        <v>1002.083333</v>
      </c>
      <c r="E148" s="65">
        <v>610</v>
      </c>
      <c r="F148" s="7">
        <v>3.0609600000000001E-2</v>
      </c>
      <c r="G148" s="7">
        <v>3.2012382605785525E-2</v>
      </c>
      <c r="H148" s="63"/>
      <c r="I148" s="7"/>
      <c r="J148" s="7"/>
    </row>
    <row r="149" spans="1:10" x14ac:dyDescent="0.2">
      <c r="A149" s="4" t="s">
        <v>762</v>
      </c>
      <c r="B149" s="4" t="s">
        <v>927</v>
      </c>
      <c r="C149" s="64">
        <v>97.57</v>
      </c>
      <c r="D149" s="65">
        <v>410</v>
      </c>
      <c r="E149" s="65"/>
      <c r="F149" s="7">
        <v>3.3422550000000002E-2</v>
      </c>
      <c r="G149" s="7">
        <v>3.4254945167572007E-2</v>
      </c>
    </row>
    <row r="150" spans="1:10" x14ac:dyDescent="0.2">
      <c r="A150" s="4" t="s">
        <v>40</v>
      </c>
      <c r="B150" s="4" t="s">
        <v>785</v>
      </c>
      <c r="C150" s="64">
        <v>97.560599999999994</v>
      </c>
      <c r="D150" s="65">
        <v>200</v>
      </c>
      <c r="E150" s="65"/>
      <c r="F150" s="7">
        <v>3.3496749999999999E-2</v>
      </c>
      <c r="G150" s="7">
        <v>3.4334300937058609E-2</v>
      </c>
      <c r="H150" s="63"/>
      <c r="I150" s="7"/>
      <c r="J150" s="7"/>
    </row>
    <row r="151" spans="1:10" x14ac:dyDescent="0.2">
      <c r="A151" s="4" t="s">
        <v>64</v>
      </c>
      <c r="B151" s="4" t="s">
        <v>789</v>
      </c>
      <c r="C151" s="64">
        <v>98.088800000000006</v>
      </c>
      <c r="D151" s="65">
        <v>433.33332999999999</v>
      </c>
      <c r="E151" s="65">
        <v>299.25</v>
      </c>
      <c r="F151" s="7">
        <v>3.3867750000000002E-2</v>
      </c>
      <c r="G151" s="7">
        <v>3.452764229963054E-2</v>
      </c>
      <c r="H151" s="63"/>
      <c r="I151" s="7"/>
      <c r="J151" s="7"/>
    </row>
    <row r="152" spans="1:10" x14ac:dyDescent="0.2">
      <c r="A152" s="4" t="s">
        <v>754</v>
      </c>
      <c r="B152" s="4" t="s">
        <v>923</v>
      </c>
      <c r="C152" s="64">
        <v>97.560599999999994</v>
      </c>
      <c r="D152" s="65">
        <v>410</v>
      </c>
      <c r="E152" s="65"/>
      <c r="F152" s="7">
        <v>3.6367899999999995E-2</v>
      </c>
      <c r="G152" s="7">
        <v>3.7277241017377914E-2</v>
      </c>
      <c r="H152" s="63"/>
      <c r="I152" s="7"/>
      <c r="J152" s="7"/>
    </row>
    <row r="153" spans="1:10" x14ac:dyDescent="0.2">
      <c r="A153" s="4" t="s">
        <v>292</v>
      </c>
      <c r="B153" s="4" t="s">
        <v>830</v>
      </c>
      <c r="C153" s="64">
        <v>95.573099999999997</v>
      </c>
      <c r="D153" s="65">
        <v>291.66666666666669</v>
      </c>
      <c r="E153" s="65"/>
      <c r="F153" s="7">
        <v>3.6165739999999995E-2</v>
      </c>
      <c r="G153" s="7">
        <v>3.7840919673004215E-2</v>
      </c>
      <c r="H153" s="63"/>
      <c r="I153" s="7"/>
      <c r="J153" s="7"/>
    </row>
    <row r="154" spans="1:10" x14ac:dyDescent="0.2">
      <c r="A154" s="4" t="s">
        <v>94</v>
      </c>
      <c r="B154" s="4" t="s">
        <v>795</v>
      </c>
      <c r="C154" s="64">
        <v>98.180499999999995</v>
      </c>
      <c r="D154" s="65">
        <v>600</v>
      </c>
      <c r="E154" s="65">
        <v>298</v>
      </c>
      <c r="F154" s="7">
        <v>3.7799579999999999E-2</v>
      </c>
      <c r="G154" s="7">
        <v>3.8500089121566911E-2</v>
      </c>
      <c r="H154" s="63"/>
      <c r="I154" s="7"/>
      <c r="J154" s="7"/>
    </row>
    <row r="155" spans="1:10" x14ac:dyDescent="0.2">
      <c r="A155" s="4" t="s">
        <v>424</v>
      </c>
      <c r="B155" s="4" t="s">
        <v>843</v>
      </c>
      <c r="C155" s="64">
        <v>71.183000000000007</v>
      </c>
      <c r="D155" s="65">
        <v>621</v>
      </c>
      <c r="E155" s="65">
        <v>50</v>
      </c>
      <c r="F155" s="7">
        <v>2.7528480000000001E-2</v>
      </c>
      <c r="G155" s="7">
        <v>3.8672829186744022E-2</v>
      </c>
      <c r="H155" s="63"/>
      <c r="I155" s="7"/>
      <c r="J155" s="7"/>
    </row>
    <row r="156" spans="1:10" x14ac:dyDescent="0.2">
      <c r="A156" s="4" t="s">
        <v>507</v>
      </c>
      <c r="B156" s="4" t="s">
        <v>861</v>
      </c>
      <c r="C156" s="64">
        <v>74.543499999999995</v>
      </c>
      <c r="D156" s="65">
        <v>347</v>
      </c>
      <c r="E156" s="65">
        <v>170</v>
      </c>
      <c r="F156" s="7">
        <v>2.9011950000000002E-2</v>
      </c>
      <c r="G156" s="7">
        <v>3.891948996223682E-2</v>
      </c>
      <c r="H156" s="63"/>
      <c r="I156" s="7"/>
      <c r="J156" s="7"/>
    </row>
    <row r="157" spans="1:10" x14ac:dyDescent="0.2">
      <c r="A157" s="4" t="s">
        <v>683</v>
      </c>
      <c r="B157" s="4" t="s">
        <v>908</v>
      </c>
      <c r="C157" s="64">
        <v>97.580799999999996</v>
      </c>
      <c r="D157" s="65">
        <v>135.4</v>
      </c>
      <c r="E157" s="65">
        <v>148.88167000000001</v>
      </c>
      <c r="F157" s="7">
        <v>3.832E-2</v>
      </c>
      <c r="G157" s="7">
        <v>3.9270020331868563E-2</v>
      </c>
      <c r="H157" s="63"/>
      <c r="I157" s="7"/>
      <c r="J157" s="7"/>
    </row>
    <row r="158" spans="1:10" x14ac:dyDescent="0.2">
      <c r="A158" s="4" t="s">
        <v>365</v>
      </c>
      <c r="B158" s="4" t="s">
        <v>840</v>
      </c>
      <c r="C158" s="64">
        <v>79.322000000000003</v>
      </c>
      <c r="D158" s="65">
        <v>100</v>
      </c>
      <c r="E158" s="65">
        <v>91</v>
      </c>
      <c r="F158" s="7">
        <v>3.310892E-2</v>
      </c>
      <c r="G158" s="7">
        <v>4.1739895615340007E-2</v>
      </c>
      <c r="H158" s="63"/>
      <c r="I158" s="7"/>
      <c r="J158" s="7"/>
    </row>
    <row r="159" spans="1:10" x14ac:dyDescent="0.2">
      <c r="A159" s="4" t="s">
        <v>259</v>
      </c>
      <c r="B159" s="4" t="s">
        <v>824</v>
      </c>
      <c r="C159" s="64">
        <v>93.478899999999996</v>
      </c>
      <c r="D159" s="65">
        <v>689.33333333333337</v>
      </c>
      <c r="E159" s="65"/>
      <c r="F159" s="7">
        <v>3.9479E-2</v>
      </c>
      <c r="G159" s="7">
        <v>4.2233060080938051E-2</v>
      </c>
      <c r="H159" s="63"/>
      <c r="I159" s="7"/>
      <c r="J159" s="7"/>
    </row>
    <row r="160" spans="1:10" x14ac:dyDescent="0.2">
      <c r="A160" s="4" t="s">
        <v>293</v>
      </c>
      <c r="B160" s="4" t="s">
        <v>830</v>
      </c>
      <c r="C160" s="64">
        <v>95.573099999999997</v>
      </c>
      <c r="D160" s="65">
        <v>291.66666666666669</v>
      </c>
      <c r="E160" s="65"/>
      <c r="F160" s="7">
        <v>4.0924389999999998E-2</v>
      </c>
      <c r="G160" s="7">
        <v>4.2819988051031092E-2</v>
      </c>
      <c r="H160" s="63"/>
      <c r="I160" s="7"/>
      <c r="J160" s="7"/>
    </row>
    <row r="161" spans="1:10" x14ac:dyDescent="0.2">
      <c r="A161" s="4" t="s">
        <v>757</v>
      </c>
      <c r="B161" s="4" t="s">
        <v>925</v>
      </c>
      <c r="C161" s="64">
        <v>95.221000000000004</v>
      </c>
      <c r="D161" s="65">
        <v>934.4</v>
      </c>
      <c r="E161" s="65">
        <v>610</v>
      </c>
      <c r="F161" s="7">
        <v>4.1920559999999996E-2</v>
      </c>
      <c r="G161" s="7">
        <v>4.4024490396026079E-2</v>
      </c>
      <c r="H161" s="63"/>
      <c r="I161" s="7"/>
      <c r="J161" s="7"/>
    </row>
    <row r="162" spans="1:10" x14ac:dyDescent="0.2">
      <c r="A162" s="4" t="s">
        <v>142</v>
      </c>
      <c r="B162" s="4" t="s">
        <v>803</v>
      </c>
      <c r="C162" s="64">
        <v>95.472999999999999</v>
      </c>
      <c r="D162" s="65">
        <v>1008.06</v>
      </c>
      <c r="E162" s="65">
        <v>610</v>
      </c>
      <c r="F162" s="7">
        <v>4.2065319999999996E-2</v>
      </c>
      <c r="G162" s="7">
        <v>4.4059912226493352E-2</v>
      </c>
      <c r="H162" s="63"/>
      <c r="I162" s="7"/>
      <c r="J162" s="7"/>
    </row>
    <row r="163" spans="1:10" x14ac:dyDescent="0.2">
      <c r="A163" s="4" t="s">
        <v>130</v>
      </c>
      <c r="B163" s="4" t="s">
        <v>798</v>
      </c>
      <c r="C163" s="64">
        <v>82.73</v>
      </c>
      <c r="D163" s="65">
        <v>3500</v>
      </c>
      <c r="E163" s="65">
        <v>1103</v>
      </c>
      <c r="F163" s="7">
        <v>3.6467199999999998E-2</v>
      </c>
      <c r="G163" s="7">
        <v>4.4079777589749784E-2</v>
      </c>
      <c r="H163" s="63"/>
      <c r="I163" s="7"/>
      <c r="J163" s="7"/>
    </row>
    <row r="164" spans="1:10" x14ac:dyDescent="0.2">
      <c r="A164" s="4" t="s">
        <v>496</v>
      </c>
      <c r="B164" s="4" t="s">
        <v>860</v>
      </c>
      <c r="C164" s="64">
        <v>74.543499999999995</v>
      </c>
      <c r="D164" s="65">
        <v>274</v>
      </c>
      <c r="E164" s="65">
        <v>170</v>
      </c>
      <c r="F164" s="7">
        <v>3.3231870000000004E-2</v>
      </c>
      <c r="G164" s="7">
        <v>4.4580506684016724E-2</v>
      </c>
      <c r="H164" s="63"/>
      <c r="I164" s="7"/>
      <c r="J164" s="7"/>
    </row>
    <row r="165" spans="1:10" x14ac:dyDescent="0.2">
      <c r="A165" s="4" t="s">
        <v>503</v>
      </c>
      <c r="B165" s="4" t="s">
        <v>861</v>
      </c>
      <c r="C165" s="64">
        <v>74.543499999999995</v>
      </c>
      <c r="D165" s="65">
        <v>347</v>
      </c>
      <c r="E165" s="65">
        <v>170</v>
      </c>
      <c r="F165" s="7">
        <v>3.3759360000000002E-2</v>
      </c>
      <c r="G165" s="7">
        <v>4.5288133774239209E-2</v>
      </c>
      <c r="H165" s="63"/>
      <c r="I165" s="7"/>
      <c r="J165" s="7"/>
    </row>
    <row r="166" spans="1:10" x14ac:dyDescent="0.2">
      <c r="A166" s="4" t="s">
        <v>449</v>
      </c>
      <c r="B166" s="4" t="s">
        <v>851</v>
      </c>
      <c r="C166" s="64">
        <v>74.543499999999995</v>
      </c>
      <c r="D166" s="65">
        <v>257</v>
      </c>
      <c r="E166" s="65">
        <v>170</v>
      </c>
      <c r="F166" s="7">
        <v>3.3759360000000002E-2</v>
      </c>
      <c r="G166" s="7">
        <v>4.5288133774239209E-2</v>
      </c>
      <c r="H166" s="63"/>
      <c r="I166" s="7"/>
      <c r="J166" s="7"/>
    </row>
    <row r="167" spans="1:10" x14ac:dyDescent="0.2">
      <c r="A167" s="4" t="s">
        <v>433</v>
      </c>
      <c r="B167" s="4" t="s">
        <v>844</v>
      </c>
      <c r="C167" s="64">
        <v>94.325400000000002</v>
      </c>
      <c r="D167" s="65">
        <v>509.9</v>
      </c>
      <c r="E167" s="65">
        <v>610</v>
      </c>
      <c r="F167" s="7">
        <v>4.2868319999999994E-2</v>
      </c>
      <c r="G167" s="7">
        <v>4.5447270830550404E-2</v>
      </c>
      <c r="H167" s="63"/>
      <c r="I167" s="7"/>
      <c r="J167" s="7"/>
    </row>
    <row r="168" spans="1:10" x14ac:dyDescent="0.2">
      <c r="A168" s="4" t="s">
        <v>698</v>
      </c>
      <c r="B168" s="4" t="s">
        <v>911</v>
      </c>
      <c r="C168" s="64">
        <v>97.013999999999996</v>
      </c>
      <c r="D168" s="65">
        <v>448</v>
      </c>
      <c r="E168" s="65">
        <v>444.42829999999998</v>
      </c>
      <c r="F168" s="7">
        <v>4.5463200000000002E-2</v>
      </c>
      <c r="G168" s="7">
        <v>4.6862514688601649E-2</v>
      </c>
    </row>
    <row r="169" spans="1:10" x14ac:dyDescent="0.2">
      <c r="A169" s="4" t="s">
        <v>564</v>
      </c>
      <c r="B169" s="4" t="s">
        <v>874</v>
      </c>
      <c r="C169" s="64">
        <v>96.631799999999998</v>
      </c>
      <c r="D169" s="65">
        <v>123.2</v>
      </c>
      <c r="E169" s="65">
        <v>610</v>
      </c>
      <c r="F169" s="7">
        <v>4.6246560000000006E-2</v>
      </c>
      <c r="G169" s="7">
        <v>4.785853104257605E-2</v>
      </c>
      <c r="H169" s="63"/>
      <c r="I169" s="7"/>
      <c r="J169" s="7"/>
    </row>
    <row r="170" spans="1:10" x14ac:dyDescent="0.2">
      <c r="A170" s="4" t="s">
        <v>711</v>
      </c>
      <c r="B170" s="4" t="s">
        <v>914</v>
      </c>
      <c r="C170" s="64">
        <v>97.013999999999996</v>
      </c>
      <c r="D170" s="65">
        <v>412</v>
      </c>
      <c r="E170" s="65">
        <v>405.48500000000001</v>
      </c>
      <c r="F170" s="7">
        <v>4.7357500000000004E-2</v>
      </c>
      <c r="G170" s="7">
        <v>4.8815119467293382E-2</v>
      </c>
    </row>
    <row r="171" spans="1:10" x14ac:dyDescent="0.2">
      <c r="A171" s="4" t="s">
        <v>367</v>
      </c>
      <c r="B171" s="4" t="s">
        <v>840</v>
      </c>
      <c r="C171" s="64">
        <v>79.322000000000003</v>
      </c>
      <c r="D171" s="65">
        <v>100</v>
      </c>
      <c r="E171" s="65">
        <v>91</v>
      </c>
      <c r="F171" s="7">
        <v>3.9476020000000001E-2</v>
      </c>
      <c r="G171" s="7">
        <v>4.9766798618290004E-2</v>
      </c>
      <c r="H171" s="63"/>
      <c r="I171" s="7"/>
      <c r="J171" s="7"/>
    </row>
    <row r="172" spans="1:10" x14ac:dyDescent="0.2">
      <c r="A172" s="4" t="s">
        <v>715</v>
      </c>
      <c r="B172" s="4" t="s">
        <v>914</v>
      </c>
      <c r="C172" s="64">
        <v>97.013999999999996</v>
      </c>
      <c r="D172" s="65">
        <v>412</v>
      </c>
      <c r="E172" s="65">
        <v>405.48500000000001</v>
      </c>
      <c r="F172" s="7">
        <v>4.8304649999999998E-2</v>
      </c>
      <c r="G172" s="7">
        <v>4.9791421856639248E-2</v>
      </c>
      <c r="H172" s="63"/>
      <c r="I172" s="7"/>
      <c r="J172" s="7"/>
    </row>
    <row r="173" spans="1:10" x14ac:dyDescent="0.2">
      <c r="A173" s="4" t="s">
        <v>666</v>
      </c>
      <c r="B173" s="4" t="s">
        <v>908</v>
      </c>
      <c r="C173" s="64">
        <v>97.580799999999996</v>
      </c>
      <c r="D173" s="65">
        <v>135.4</v>
      </c>
      <c r="E173" s="65">
        <v>148.88167000000001</v>
      </c>
      <c r="F173" s="7">
        <v>4.8857999999999992E-2</v>
      </c>
      <c r="G173" s="7">
        <v>5.0069275923132407E-2</v>
      </c>
      <c r="H173" s="63"/>
      <c r="I173" s="7"/>
      <c r="J173" s="7"/>
    </row>
    <row r="174" spans="1:10" x14ac:dyDescent="0.2">
      <c r="A174" s="4" t="s">
        <v>43</v>
      </c>
      <c r="B174" s="4" t="s">
        <v>786</v>
      </c>
      <c r="C174" s="64">
        <v>94.826999999999998</v>
      </c>
      <c r="D174" s="65">
        <v>849.25</v>
      </c>
      <c r="E174" s="65">
        <v>610</v>
      </c>
      <c r="F174" s="7">
        <v>4.7625000000000001E-2</v>
      </c>
      <c r="G174" s="7">
        <v>5.0223037742415141E-2</v>
      </c>
      <c r="H174" s="63"/>
      <c r="I174" s="7"/>
      <c r="J174" s="7"/>
    </row>
    <row r="175" spans="1:10" x14ac:dyDescent="0.2">
      <c r="A175" s="4" t="s">
        <v>455</v>
      </c>
      <c r="B175" s="4" t="s">
        <v>851</v>
      </c>
      <c r="C175" s="64">
        <v>74.543499999999995</v>
      </c>
      <c r="D175" s="65">
        <v>257</v>
      </c>
      <c r="E175" s="65">
        <v>170</v>
      </c>
      <c r="F175" s="7">
        <v>3.7451789999999999E-2</v>
      </c>
      <c r="G175" s="7">
        <v>5.0241523405796615E-2</v>
      </c>
      <c r="H175" s="63"/>
      <c r="I175" s="7"/>
      <c r="J175" s="7"/>
    </row>
    <row r="176" spans="1:10" x14ac:dyDescent="0.2">
      <c r="A176" s="4" t="s">
        <v>145</v>
      </c>
      <c r="B176" s="4" t="s">
        <v>803</v>
      </c>
      <c r="C176" s="64">
        <v>95.472999999999999</v>
      </c>
      <c r="D176" s="65">
        <v>1008.06</v>
      </c>
      <c r="E176" s="65">
        <v>610</v>
      </c>
      <c r="F176" s="7">
        <v>4.875753E-2</v>
      </c>
      <c r="G176" s="7">
        <v>5.1069443717071845E-2</v>
      </c>
      <c r="H176" s="63"/>
      <c r="I176" s="7"/>
      <c r="J176" s="7"/>
    </row>
    <row r="177" spans="1:10" x14ac:dyDescent="0.2">
      <c r="A177" s="4" t="s">
        <v>256</v>
      </c>
      <c r="B177" s="4" t="s">
        <v>824</v>
      </c>
      <c r="C177" s="64">
        <v>93.478899999999996</v>
      </c>
      <c r="D177" s="65">
        <v>689.33333333333337</v>
      </c>
      <c r="E177" s="65"/>
      <c r="F177" s="7">
        <v>4.8451500000000002E-2</v>
      </c>
      <c r="G177" s="7">
        <v>5.1831482826605796E-2</v>
      </c>
      <c r="H177" s="63"/>
      <c r="I177" s="7"/>
      <c r="J177" s="7"/>
    </row>
    <row r="178" spans="1:10" x14ac:dyDescent="0.2">
      <c r="A178" s="4" t="s">
        <v>699</v>
      </c>
      <c r="B178" s="4" t="s">
        <v>911</v>
      </c>
      <c r="C178" s="64">
        <v>97.013999999999996</v>
      </c>
      <c r="D178" s="65">
        <v>448</v>
      </c>
      <c r="E178" s="65">
        <v>444.42829999999998</v>
      </c>
      <c r="F178" s="7">
        <v>5.3040400000000001E-2</v>
      </c>
      <c r="G178" s="7">
        <v>5.4672933803368587E-2</v>
      </c>
    </row>
    <row r="179" spans="1:10" x14ac:dyDescent="0.2">
      <c r="A179" s="4" t="s">
        <v>763</v>
      </c>
      <c r="B179" s="4" t="s">
        <v>927</v>
      </c>
      <c r="C179" s="64">
        <v>97.57</v>
      </c>
      <c r="D179" s="65">
        <v>410</v>
      </c>
      <c r="E179" s="65"/>
      <c r="F179" s="7">
        <v>5.3476079999999995E-2</v>
      </c>
      <c r="G179" s="7">
        <v>5.4807912268115197E-2</v>
      </c>
    </row>
    <row r="180" spans="1:10" x14ac:dyDescent="0.2">
      <c r="A180" s="4" t="s">
        <v>502</v>
      </c>
      <c r="B180" s="4" t="s">
        <v>858</v>
      </c>
      <c r="C180" s="64">
        <v>95.025000000000006</v>
      </c>
      <c r="D180" s="65">
        <v>471.6</v>
      </c>
      <c r="E180" s="65">
        <v>610</v>
      </c>
      <c r="F180" s="7">
        <v>5.5068100000000002E-2</v>
      </c>
      <c r="G180" s="7">
        <v>5.7951170744540911E-2</v>
      </c>
      <c r="H180" s="63"/>
      <c r="I180" s="7"/>
      <c r="J180" s="7"/>
    </row>
    <row r="181" spans="1:10" x14ac:dyDescent="0.2">
      <c r="A181" s="4" t="s">
        <v>682</v>
      </c>
      <c r="B181" s="4" t="s">
        <v>908</v>
      </c>
      <c r="C181" s="64">
        <v>97.580799999999996</v>
      </c>
      <c r="D181" s="65">
        <v>135.4</v>
      </c>
      <c r="E181" s="65">
        <v>148.88167000000001</v>
      </c>
      <c r="F181" s="7">
        <v>5.7479999999999996E-2</v>
      </c>
      <c r="G181" s="7">
        <v>5.8905030497802845E-2</v>
      </c>
      <c r="H181" s="63"/>
      <c r="I181" s="7"/>
      <c r="J181" s="7"/>
    </row>
    <row r="182" spans="1:10" x14ac:dyDescent="0.2">
      <c r="A182" s="4" t="s">
        <v>322</v>
      </c>
      <c r="B182" s="4" t="s">
        <v>833</v>
      </c>
      <c r="C182" s="64">
        <v>92.710999999999999</v>
      </c>
      <c r="D182" s="65"/>
      <c r="E182" s="65">
        <v>610</v>
      </c>
      <c r="F182" s="7">
        <v>5.5232000000000003E-2</v>
      </c>
      <c r="G182" s="7">
        <v>5.9574376287603419E-2</v>
      </c>
      <c r="H182" s="63"/>
      <c r="I182" s="7"/>
      <c r="J182" s="7"/>
    </row>
    <row r="183" spans="1:10" x14ac:dyDescent="0.2">
      <c r="A183" s="4" t="s">
        <v>665</v>
      </c>
      <c r="B183" s="4" t="s">
        <v>908</v>
      </c>
      <c r="C183" s="64">
        <v>97.580799999999996</v>
      </c>
      <c r="D183" s="65">
        <v>135.4</v>
      </c>
      <c r="E183" s="65">
        <v>148.88167000000001</v>
      </c>
      <c r="F183" s="7">
        <v>5.8437999999999997E-2</v>
      </c>
      <c r="G183" s="7">
        <v>5.9886781006099558E-2</v>
      </c>
      <c r="H183" s="63"/>
      <c r="I183" s="7"/>
      <c r="J183" s="7"/>
    </row>
    <row r="184" spans="1:10" x14ac:dyDescent="0.2">
      <c r="A184" s="4" t="s">
        <v>542</v>
      </c>
      <c r="B184" s="4" t="s">
        <v>869</v>
      </c>
      <c r="C184" s="64">
        <v>95.95</v>
      </c>
      <c r="D184" s="65"/>
      <c r="E184" s="65"/>
      <c r="F184" s="7">
        <v>5.7542999999999997E-2</v>
      </c>
      <c r="G184" s="7">
        <v>5.9971860343929123E-2</v>
      </c>
      <c r="H184" s="63"/>
      <c r="I184" s="7"/>
      <c r="J184" s="7"/>
    </row>
    <row r="185" spans="1:10" x14ac:dyDescent="0.2">
      <c r="A185" s="4" t="s">
        <v>539</v>
      </c>
      <c r="B185" s="4" t="s">
        <v>868</v>
      </c>
      <c r="C185" s="64">
        <v>95.95</v>
      </c>
      <c r="D185" s="65">
        <v>1368.63</v>
      </c>
      <c r="E185" s="65"/>
      <c r="F185" s="7">
        <v>5.8502049999999993E-2</v>
      </c>
      <c r="G185" s="7">
        <v>6.0971391349661272E-2</v>
      </c>
      <c r="H185" s="63"/>
      <c r="I185" s="7"/>
      <c r="J185" s="7"/>
    </row>
    <row r="186" spans="1:10" x14ac:dyDescent="0.2">
      <c r="A186" s="4" t="s">
        <v>260</v>
      </c>
      <c r="B186" s="4" t="s">
        <v>824</v>
      </c>
      <c r="C186" s="64">
        <v>93.478899999999996</v>
      </c>
      <c r="D186" s="65">
        <v>689.33333333333337</v>
      </c>
      <c r="E186" s="65"/>
      <c r="F186" s="7">
        <v>5.8321249999999998E-2</v>
      </c>
      <c r="G186" s="7">
        <v>6.2389747846840302E-2</v>
      </c>
      <c r="H186" s="63"/>
      <c r="I186" s="7"/>
      <c r="J186" s="7"/>
    </row>
    <row r="187" spans="1:10" x14ac:dyDescent="0.2">
      <c r="A187" s="4" t="s">
        <v>105</v>
      </c>
      <c r="B187" s="4" t="s">
        <v>797</v>
      </c>
      <c r="C187" s="64">
        <v>95.337999999999994</v>
      </c>
      <c r="D187" s="65">
        <v>997.1</v>
      </c>
      <c r="E187" s="65">
        <v>610</v>
      </c>
      <c r="F187" s="7">
        <v>6.0164999999999996E-2</v>
      </c>
      <c r="G187" s="7">
        <v>6.3107050703811701E-2</v>
      </c>
      <c r="H187" s="63"/>
      <c r="I187" s="7"/>
      <c r="J187" s="7"/>
    </row>
    <row r="188" spans="1:10" x14ac:dyDescent="0.2">
      <c r="A188" s="4" t="s">
        <v>180</v>
      </c>
      <c r="B188" s="4" t="s">
        <v>811</v>
      </c>
      <c r="C188" s="64">
        <v>80.179000000000002</v>
      </c>
      <c r="D188" s="65">
        <v>522</v>
      </c>
      <c r="E188" s="65"/>
      <c r="F188" s="7">
        <v>5.0655730000000003E-2</v>
      </c>
      <c r="G188" s="7">
        <v>6.3178301051397504E-2</v>
      </c>
      <c r="H188" s="63"/>
      <c r="I188" s="7"/>
      <c r="J188" s="7"/>
    </row>
    <row r="189" spans="1:10" x14ac:dyDescent="0.2">
      <c r="A189" s="4" t="s">
        <v>323</v>
      </c>
      <c r="B189" s="4" t="s">
        <v>832</v>
      </c>
      <c r="C189" s="64">
        <v>95.641900000000007</v>
      </c>
      <c r="D189" s="65">
        <v>147.4</v>
      </c>
      <c r="E189" s="65"/>
      <c r="F189" s="7">
        <v>6.6495100000000015E-2</v>
      </c>
      <c r="G189" s="7">
        <v>6.952507217025175E-2</v>
      </c>
      <c r="H189" s="63"/>
      <c r="I189" s="7"/>
      <c r="J189" s="7"/>
    </row>
    <row r="190" spans="1:10" x14ac:dyDescent="0.2">
      <c r="A190" s="4" t="s">
        <v>672</v>
      </c>
      <c r="B190" s="4" t="s">
        <v>908</v>
      </c>
      <c r="C190" s="64">
        <v>97.580799999999996</v>
      </c>
      <c r="D190" s="65">
        <v>135.4</v>
      </c>
      <c r="E190" s="65">
        <v>148.88167000000001</v>
      </c>
      <c r="F190" s="7">
        <v>6.8975999999999996E-2</v>
      </c>
      <c r="G190" s="7">
        <v>7.0686036597363416E-2</v>
      </c>
      <c r="H190" s="63"/>
      <c r="I190" s="7"/>
      <c r="J190" s="7"/>
    </row>
    <row r="191" spans="1:10" x14ac:dyDescent="0.2">
      <c r="A191" s="4" t="s">
        <v>499</v>
      </c>
      <c r="B191" s="4" t="s">
        <v>860</v>
      </c>
      <c r="C191" s="64">
        <v>74.543499999999995</v>
      </c>
      <c r="D191" s="65">
        <v>274</v>
      </c>
      <c r="E191" s="65">
        <v>170</v>
      </c>
      <c r="F191" s="7">
        <v>5.4858959999999998E-2</v>
      </c>
      <c r="G191" s="7">
        <v>7.3593217383138704E-2</v>
      </c>
      <c r="H191" s="63"/>
      <c r="I191" s="7"/>
      <c r="J191" s="7"/>
    </row>
    <row r="192" spans="1:10" x14ac:dyDescent="0.2">
      <c r="A192" s="4" t="s">
        <v>716</v>
      </c>
      <c r="B192" s="4" t="s">
        <v>914</v>
      </c>
      <c r="C192" s="64">
        <v>97.013999999999996</v>
      </c>
      <c r="D192" s="65">
        <v>412</v>
      </c>
      <c r="E192" s="65">
        <v>405.48500000000001</v>
      </c>
      <c r="F192" s="7">
        <v>7.1983400000000003E-2</v>
      </c>
      <c r="G192" s="7">
        <v>7.4198981590285942E-2</v>
      </c>
      <c r="H192" s="63"/>
      <c r="I192" s="7"/>
      <c r="J192" s="7"/>
    </row>
    <row r="193" spans="1:10" x14ac:dyDescent="0.2">
      <c r="A193" s="4" t="s">
        <v>712</v>
      </c>
      <c r="B193" s="4" t="s">
        <v>914</v>
      </c>
      <c r="C193" s="64">
        <v>97.013999999999996</v>
      </c>
      <c r="D193" s="65">
        <v>412</v>
      </c>
      <c r="E193" s="65">
        <v>405.48500000000001</v>
      </c>
      <c r="F193" s="7">
        <v>7.7666300000000008E-2</v>
      </c>
      <c r="G193" s="7">
        <v>8.0056795926361154E-2</v>
      </c>
      <c r="H193" s="63"/>
      <c r="I193" s="7"/>
      <c r="J193" s="7"/>
    </row>
    <row r="194" spans="1:10" x14ac:dyDescent="0.2">
      <c r="A194" s="4" t="s">
        <v>258</v>
      </c>
      <c r="B194" s="4" t="s">
        <v>824</v>
      </c>
      <c r="C194" s="64">
        <v>93.478899999999996</v>
      </c>
      <c r="D194" s="65">
        <v>689.33333333333337</v>
      </c>
      <c r="E194" s="65"/>
      <c r="F194" s="7">
        <v>7.6266250000000008E-2</v>
      </c>
      <c r="G194" s="7">
        <v>8.1586593338175792E-2</v>
      </c>
      <c r="H194" s="63"/>
      <c r="I194" s="7"/>
      <c r="J194" s="7"/>
    </row>
    <row r="195" spans="1:10" x14ac:dyDescent="0.2">
      <c r="A195" s="4" t="s">
        <v>730</v>
      </c>
      <c r="B195" s="4" t="s">
        <v>920</v>
      </c>
      <c r="C195" s="64">
        <v>96.520399999999995</v>
      </c>
      <c r="D195" s="65">
        <v>215</v>
      </c>
      <c r="E195" s="65">
        <v>144.08000000000001</v>
      </c>
      <c r="F195" s="7">
        <v>8.0631019999999998E-2</v>
      </c>
      <c r="G195" s="7">
        <v>8.3537801335261772E-2</v>
      </c>
      <c r="H195" s="63"/>
      <c r="I195" s="7"/>
      <c r="J195" s="7"/>
    </row>
    <row r="196" spans="1:10" x14ac:dyDescent="0.2">
      <c r="A196" s="4" t="s">
        <v>704</v>
      </c>
      <c r="B196" s="4" t="s">
        <v>913</v>
      </c>
      <c r="C196" s="64">
        <v>95.047700000000006</v>
      </c>
      <c r="D196" s="65">
        <v>729.5</v>
      </c>
      <c r="E196" s="65">
        <v>610</v>
      </c>
      <c r="F196" s="7">
        <v>7.989156E-2</v>
      </c>
      <c r="G196" s="7">
        <v>8.4054174903758855E-2</v>
      </c>
      <c r="H196" s="63"/>
      <c r="I196" s="7"/>
      <c r="J196" s="7"/>
    </row>
    <row r="197" spans="1:10" x14ac:dyDescent="0.2">
      <c r="A197" s="4" t="s">
        <v>500</v>
      </c>
      <c r="B197" s="4" t="s">
        <v>860</v>
      </c>
      <c r="C197" s="64">
        <v>74.543499999999995</v>
      </c>
      <c r="D197" s="65">
        <v>274</v>
      </c>
      <c r="E197" s="65">
        <v>170</v>
      </c>
      <c r="F197" s="7">
        <v>6.3298800000000002E-2</v>
      </c>
      <c r="G197" s="7">
        <v>8.4915250826698513E-2</v>
      </c>
      <c r="H197" s="63"/>
      <c r="I197" s="7"/>
      <c r="J197" s="7"/>
    </row>
    <row r="198" spans="1:10" x14ac:dyDescent="0.2">
      <c r="A198" s="4" t="s">
        <v>644</v>
      </c>
      <c r="B198" s="4" t="s">
        <v>905</v>
      </c>
      <c r="C198" s="64">
        <v>97.367999999999995</v>
      </c>
      <c r="D198" s="65"/>
      <c r="E198" s="65">
        <v>411.6</v>
      </c>
      <c r="F198" s="7">
        <v>8.2843139999999996E-2</v>
      </c>
      <c r="G198" s="7">
        <v>8.508251170815874E-2</v>
      </c>
    </row>
    <row r="199" spans="1:10" x14ac:dyDescent="0.2">
      <c r="A199" s="4" t="s">
        <v>381</v>
      </c>
      <c r="B199" s="4" t="s">
        <v>840</v>
      </c>
      <c r="C199" s="64">
        <v>79.322000000000003</v>
      </c>
      <c r="D199" s="65">
        <v>100</v>
      </c>
      <c r="E199" s="65">
        <v>91</v>
      </c>
      <c r="F199" s="7">
        <v>6.8127969999999996E-2</v>
      </c>
      <c r="G199" s="7">
        <v>8.5887862131565004E-2</v>
      </c>
      <c r="H199" s="63"/>
      <c r="I199" s="7"/>
      <c r="J199" s="7"/>
    </row>
    <row r="200" spans="1:10" x14ac:dyDescent="0.2">
      <c r="A200" s="4" t="s">
        <v>21</v>
      </c>
      <c r="B200" s="4" t="s">
        <v>782</v>
      </c>
      <c r="C200" s="64">
        <v>97.560599999999994</v>
      </c>
      <c r="D200" s="65">
        <v>190</v>
      </c>
      <c r="E200" s="65"/>
      <c r="F200" s="7">
        <v>8.4220399999999987E-2</v>
      </c>
      <c r="G200" s="7">
        <v>8.6326242356033062E-2</v>
      </c>
      <c r="H200" s="63"/>
      <c r="I200" s="7"/>
      <c r="J200" s="7"/>
    </row>
    <row r="201" spans="1:10" x14ac:dyDescent="0.2">
      <c r="A201" s="4" t="s">
        <v>304</v>
      </c>
      <c r="B201" s="4" t="s">
        <v>831</v>
      </c>
      <c r="C201" s="64">
        <v>95.573099999999997</v>
      </c>
      <c r="D201" s="65">
        <v>239.6</v>
      </c>
      <c r="E201" s="65"/>
      <c r="F201" s="7">
        <v>8.470396999999999E-2</v>
      </c>
      <c r="G201" s="7">
        <v>8.8627417128878297E-2</v>
      </c>
      <c r="H201" s="63"/>
      <c r="I201" s="7"/>
      <c r="J201" s="7"/>
    </row>
    <row r="202" spans="1:10" x14ac:dyDescent="0.2">
      <c r="A202" s="4" t="s">
        <v>226</v>
      </c>
      <c r="B202" s="4" t="s">
        <v>819</v>
      </c>
      <c r="C202" s="64">
        <v>80.247</v>
      </c>
      <c r="D202" s="65">
        <v>82</v>
      </c>
      <c r="E202" s="65">
        <v>46</v>
      </c>
      <c r="F202" s="7">
        <v>7.2255480000000011E-2</v>
      </c>
      <c r="G202" s="7">
        <v>9.0041347340087494E-2</v>
      </c>
      <c r="H202" s="63"/>
      <c r="I202" s="7"/>
      <c r="J202" s="7"/>
    </row>
    <row r="203" spans="1:10" x14ac:dyDescent="0.2">
      <c r="A203" s="4" t="s">
        <v>174</v>
      </c>
      <c r="B203" s="4" t="s">
        <v>810</v>
      </c>
      <c r="C203" s="64">
        <v>78.706000000000003</v>
      </c>
      <c r="D203" s="65">
        <v>174</v>
      </c>
      <c r="E203" s="65"/>
      <c r="F203" s="7">
        <v>7.3090290000000002E-2</v>
      </c>
      <c r="G203" s="7">
        <v>9.2864953116662013E-2</v>
      </c>
      <c r="H203" s="63"/>
      <c r="I203" s="7"/>
      <c r="J203" s="7"/>
    </row>
    <row r="204" spans="1:10" x14ac:dyDescent="0.2">
      <c r="A204" s="4" t="s">
        <v>706</v>
      </c>
      <c r="B204" s="4" t="s">
        <v>912</v>
      </c>
      <c r="C204" s="64">
        <v>97.013999999999996</v>
      </c>
      <c r="D204" s="65">
        <v>412</v>
      </c>
      <c r="E204" s="65">
        <v>404.536</v>
      </c>
      <c r="F204" s="7">
        <v>9.1873550000000012E-2</v>
      </c>
      <c r="G204" s="7">
        <v>9.4701331766549171E-2</v>
      </c>
      <c r="H204" s="63"/>
      <c r="I204" s="7"/>
      <c r="J204" s="7"/>
    </row>
    <row r="205" spans="1:10" x14ac:dyDescent="0.2">
      <c r="A205" s="4" t="s">
        <v>108</v>
      </c>
      <c r="B205" s="4" t="s">
        <v>799</v>
      </c>
      <c r="C205" s="64">
        <v>95.138000000000005</v>
      </c>
      <c r="D205" s="65">
        <v>850.91666669999995</v>
      </c>
      <c r="E205" s="65">
        <v>610</v>
      </c>
      <c r="F205" s="7">
        <v>9.1382400000000003E-2</v>
      </c>
      <c r="G205" s="7">
        <v>9.6052471147175689E-2</v>
      </c>
      <c r="H205" s="63"/>
      <c r="I205" s="7"/>
      <c r="J205" s="7"/>
    </row>
    <row r="206" spans="1:10" x14ac:dyDescent="0.2">
      <c r="A206" s="4" t="s">
        <v>689</v>
      </c>
      <c r="B206" s="4" t="s">
        <v>910</v>
      </c>
      <c r="C206" s="64">
        <v>97.221000000000004</v>
      </c>
      <c r="D206" s="65">
        <v>174</v>
      </c>
      <c r="E206" s="65">
        <v>179.28</v>
      </c>
      <c r="F206" s="7">
        <v>9.6913260000000001E-2</v>
      </c>
      <c r="G206" s="7">
        <v>9.9683463449254786E-2</v>
      </c>
      <c r="H206" s="63"/>
      <c r="I206" s="7"/>
      <c r="J206" s="7"/>
    </row>
    <row r="207" spans="1:10" x14ac:dyDescent="0.2">
      <c r="A207" s="4" t="s">
        <v>257</v>
      </c>
      <c r="B207" s="4" t="s">
        <v>824</v>
      </c>
      <c r="C207" s="64">
        <v>93.478899999999996</v>
      </c>
      <c r="D207" s="65">
        <v>689.33333333333337</v>
      </c>
      <c r="E207" s="65"/>
      <c r="F207" s="7">
        <v>9.3313999999999994E-2</v>
      </c>
      <c r="G207" s="7">
        <v>9.982359655494448E-2</v>
      </c>
      <c r="H207" s="63"/>
      <c r="I207" s="7"/>
      <c r="J207" s="7"/>
    </row>
    <row r="208" spans="1:10" x14ac:dyDescent="0.2">
      <c r="A208" s="4" t="s">
        <v>245</v>
      </c>
      <c r="B208" s="4" t="s">
        <v>823</v>
      </c>
      <c r="C208" s="64">
        <v>74.233599999999996</v>
      </c>
      <c r="D208" s="65">
        <v>513</v>
      </c>
      <c r="E208" s="65">
        <v>72</v>
      </c>
      <c r="F208" s="7">
        <v>7.4891700000000005E-2</v>
      </c>
      <c r="G208" s="7">
        <v>0.10088652577808432</v>
      </c>
      <c r="H208" s="63"/>
      <c r="I208" s="7"/>
      <c r="J208" s="7"/>
    </row>
    <row r="209" spans="1:10" x14ac:dyDescent="0.2">
      <c r="A209" s="4" t="s">
        <v>475</v>
      </c>
      <c r="B209" s="4" t="s">
        <v>856</v>
      </c>
      <c r="C209" s="64">
        <v>76.427000000000007</v>
      </c>
      <c r="D209" s="65">
        <v>364</v>
      </c>
      <c r="E209" s="65">
        <v>170</v>
      </c>
      <c r="F209" s="7">
        <v>7.7883060000000018E-2</v>
      </c>
      <c r="G209" s="7">
        <v>0.10190516440524947</v>
      </c>
      <c r="H209" s="63"/>
      <c r="I209" s="7"/>
      <c r="J209" s="7"/>
    </row>
    <row r="210" spans="1:10" x14ac:dyDescent="0.2">
      <c r="A210" s="4" t="s">
        <v>681</v>
      </c>
      <c r="B210" s="4" t="s">
        <v>908</v>
      </c>
      <c r="C210" s="64">
        <v>97.580799999999996</v>
      </c>
      <c r="D210" s="65">
        <v>135.4</v>
      </c>
      <c r="E210" s="65">
        <v>148.88167000000001</v>
      </c>
      <c r="F210" s="7">
        <v>9.9631999999999998E-2</v>
      </c>
      <c r="G210" s="7">
        <v>0.10210205286285827</v>
      </c>
      <c r="H210" s="63"/>
      <c r="I210" s="7"/>
      <c r="J210" s="7"/>
    </row>
    <row r="211" spans="1:10" x14ac:dyDescent="0.2">
      <c r="A211" s="4" t="s">
        <v>705</v>
      </c>
      <c r="B211" s="4" t="s">
        <v>912</v>
      </c>
      <c r="C211" s="64">
        <v>97.013999999999996</v>
      </c>
      <c r="D211" s="65">
        <v>412</v>
      </c>
      <c r="E211" s="65">
        <v>404.536</v>
      </c>
      <c r="F211" s="7">
        <v>0.10134505000000001</v>
      </c>
      <c r="G211" s="7">
        <v>0.10446435566000783</v>
      </c>
      <c r="H211" s="63"/>
      <c r="I211" s="7"/>
      <c r="J211" s="7"/>
    </row>
    <row r="212" spans="1:10" x14ac:dyDescent="0.2">
      <c r="A212" s="4" t="s">
        <v>235</v>
      </c>
      <c r="B212" s="4" t="s">
        <v>821</v>
      </c>
      <c r="C212" s="64">
        <v>77.189899999999994</v>
      </c>
      <c r="D212" s="65">
        <v>92</v>
      </c>
      <c r="E212" s="65">
        <v>75</v>
      </c>
      <c r="F212" s="7">
        <v>8.1683280000000011E-2</v>
      </c>
      <c r="G212" s="7">
        <v>0.10582120199663431</v>
      </c>
      <c r="H212" s="63"/>
      <c r="I212" s="7"/>
      <c r="J212" s="7"/>
    </row>
    <row r="213" spans="1:10" x14ac:dyDescent="0.2">
      <c r="A213" s="4" t="s">
        <v>188</v>
      </c>
      <c r="B213" s="4" t="s">
        <v>813</v>
      </c>
      <c r="C213" s="64">
        <v>70.441999999999993</v>
      </c>
      <c r="D213" s="65">
        <v>261</v>
      </c>
      <c r="E213" s="65"/>
      <c r="F213" s="7">
        <v>7.6891810000000005E-2</v>
      </c>
      <c r="G213" s="7">
        <v>0.10915619942647854</v>
      </c>
      <c r="H213" s="63"/>
      <c r="I213" s="7"/>
      <c r="J213" s="7"/>
    </row>
    <row r="214" spans="1:10" x14ac:dyDescent="0.2">
      <c r="A214" s="4" t="s">
        <v>353</v>
      </c>
      <c r="B214" s="4" t="s">
        <v>838</v>
      </c>
      <c r="C214" s="64">
        <v>95.821100000000001</v>
      </c>
      <c r="D214" s="65">
        <v>226.66666666666666</v>
      </c>
      <c r="E214" s="65"/>
      <c r="F214" s="7">
        <v>0.1053085</v>
      </c>
      <c r="G214" s="7">
        <v>0.10990115955671559</v>
      </c>
      <c r="H214" s="63"/>
      <c r="I214" s="7"/>
      <c r="J214" s="7"/>
    </row>
    <row r="215" spans="1:10" x14ac:dyDescent="0.2">
      <c r="A215" s="4" t="s">
        <v>471</v>
      </c>
      <c r="B215" s="4" t="s">
        <v>855</v>
      </c>
      <c r="C215" s="64">
        <v>74.543499999999995</v>
      </c>
      <c r="D215" s="65">
        <v>560</v>
      </c>
      <c r="E215" s="65">
        <v>170</v>
      </c>
      <c r="F215" s="7">
        <v>8.2288440000000004E-2</v>
      </c>
      <c r="G215" s="7">
        <v>0.11038982607470807</v>
      </c>
      <c r="H215" s="63"/>
      <c r="I215" s="7"/>
      <c r="J215" s="7"/>
    </row>
    <row r="216" spans="1:10" x14ac:dyDescent="0.2">
      <c r="A216" s="4" t="s">
        <v>558</v>
      </c>
      <c r="B216" s="4" t="s">
        <v>871</v>
      </c>
      <c r="C216" s="64">
        <v>96.084000000000003</v>
      </c>
      <c r="D216" s="65">
        <v>886.07180000000005</v>
      </c>
      <c r="E216" s="65">
        <v>1000</v>
      </c>
      <c r="F216" s="7">
        <v>0.10756592</v>
      </c>
      <c r="G216" s="7">
        <v>0.11194987719079139</v>
      </c>
      <c r="H216" s="63"/>
      <c r="I216" s="7"/>
      <c r="J216" s="7"/>
    </row>
    <row r="217" spans="1:10" x14ac:dyDescent="0.2">
      <c r="A217" s="4" t="s">
        <v>96</v>
      </c>
      <c r="B217" s="4" t="s">
        <v>795</v>
      </c>
      <c r="C217" s="64">
        <v>98.180499999999995</v>
      </c>
      <c r="D217" s="65">
        <v>600</v>
      </c>
      <c r="E217" s="65">
        <v>298</v>
      </c>
      <c r="F217" s="7">
        <v>0.11630639999999999</v>
      </c>
      <c r="G217" s="7">
        <v>0.11846181268174434</v>
      </c>
      <c r="H217" s="63"/>
      <c r="I217" s="7"/>
      <c r="J217" s="7"/>
    </row>
    <row r="218" spans="1:10" x14ac:dyDescent="0.2">
      <c r="A218" s="4" t="s">
        <v>230</v>
      </c>
      <c r="B218" s="4" t="s">
        <v>819</v>
      </c>
      <c r="C218" s="64">
        <v>80.247</v>
      </c>
      <c r="D218" s="65">
        <v>82</v>
      </c>
      <c r="E218" s="65">
        <v>46</v>
      </c>
      <c r="F218" s="7">
        <v>9.6974460000000012E-2</v>
      </c>
      <c r="G218" s="7">
        <v>0.12084496616695953</v>
      </c>
      <c r="H218" s="63"/>
      <c r="I218" s="7"/>
      <c r="J218" s="7"/>
    </row>
    <row r="219" spans="1:10" x14ac:dyDescent="0.2">
      <c r="A219" s="4" t="s">
        <v>229</v>
      </c>
      <c r="B219" s="4" t="s">
        <v>819</v>
      </c>
      <c r="C219" s="64">
        <v>80.247</v>
      </c>
      <c r="D219" s="65">
        <v>82</v>
      </c>
      <c r="E219" s="65">
        <v>46</v>
      </c>
      <c r="F219" s="7">
        <v>0.10014356000000001</v>
      </c>
      <c r="G219" s="7">
        <v>0.12479414806784055</v>
      </c>
      <c r="H219" s="63"/>
      <c r="I219" s="7"/>
      <c r="J219" s="7"/>
    </row>
    <row r="220" spans="1:10" x14ac:dyDescent="0.2">
      <c r="A220" s="4" t="s">
        <v>458</v>
      </c>
      <c r="B220" s="4" t="s">
        <v>848</v>
      </c>
      <c r="C220" s="64">
        <v>94.325400000000002</v>
      </c>
      <c r="D220" s="65">
        <v>534</v>
      </c>
      <c r="E220" s="65">
        <v>610</v>
      </c>
      <c r="F220" s="7">
        <v>0.11835384</v>
      </c>
      <c r="G220" s="7">
        <v>0.12547398685825875</v>
      </c>
      <c r="H220" s="63"/>
      <c r="I220" s="7"/>
      <c r="J220" s="7"/>
    </row>
    <row r="221" spans="1:10" x14ac:dyDescent="0.2">
      <c r="A221" s="4" t="s">
        <v>162</v>
      </c>
      <c r="B221" s="4" t="s">
        <v>807</v>
      </c>
      <c r="C221" s="64">
        <v>71.430000000000007</v>
      </c>
      <c r="D221" s="65">
        <v>698</v>
      </c>
      <c r="E221" s="65"/>
      <c r="F221" s="7">
        <v>8.9846820000000008E-2</v>
      </c>
      <c r="G221" s="7">
        <v>0.12578303233935323</v>
      </c>
      <c r="H221" s="63"/>
      <c r="I221" s="7"/>
      <c r="J221" s="7"/>
    </row>
    <row r="222" spans="1:10" x14ac:dyDescent="0.2">
      <c r="A222" s="4" t="s">
        <v>321</v>
      </c>
      <c r="B222" s="4" t="s">
        <v>832</v>
      </c>
      <c r="C222" s="64">
        <v>95.641900000000007</v>
      </c>
      <c r="D222" s="65">
        <v>147.4</v>
      </c>
      <c r="E222" s="65"/>
      <c r="F222" s="7">
        <v>0.12159104000000001</v>
      </c>
      <c r="G222" s="7">
        <v>0.12713156053988892</v>
      </c>
      <c r="H222" s="63"/>
      <c r="I222" s="7"/>
      <c r="J222" s="7"/>
    </row>
    <row r="223" spans="1:10" x14ac:dyDescent="0.2">
      <c r="A223" s="4" t="s">
        <v>192</v>
      </c>
      <c r="B223" s="4" t="s">
        <v>813</v>
      </c>
      <c r="C223" s="64">
        <v>70.441999999999993</v>
      </c>
      <c r="D223" s="65">
        <v>261</v>
      </c>
      <c r="E223" s="65"/>
      <c r="F223" s="7">
        <v>9.024428000000001E-2</v>
      </c>
      <c r="G223" s="7">
        <v>0.12811146759035805</v>
      </c>
      <c r="H223" s="63"/>
      <c r="I223" s="7"/>
      <c r="J223" s="7"/>
    </row>
    <row r="224" spans="1:10" x14ac:dyDescent="0.2">
      <c r="A224" s="4" t="s">
        <v>261</v>
      </c>
      <c r="B224" s="4" t="s">
        <v>824</v>
      </c>
      <c r="C224" s="64">
        <v>93.478899999999996</v>
      </c>
      <c r="D224" s="65">
        <v>689.33333333333337</v>
      </c>
      <c r="E224" s="65"/>
      <c r="F224" s="7">
        <v>0.12112875000000001</v>
      </c>
      <c r="G224" s="7">
        <v>0.12957870706651448</v>
      </c>
      <c r="H224" s="63"/>
      <c r="I224" s="7"/>
      <c r="J224" s="7"/>
    </row>
    <row r="225" spans="1:10" x14ac:dyDescent="0.2">
      <c r="A225" s="4" t="s">
        <v>239</v>
      </c>
      <c r="B225" s="4" t="s">
        <v>821</v>
      </c>
      <c r="C225" s="64">
        <v>77.189899999999994</v>
      </c>
      <c r="D225" s="65">
        <v>92</v>
      </c>
      <c r="E225" s="65">
        <v>75</v>
      </c>
      <c r="F225" s="7">
        <v>0.10440720000000002</v>
      </c>
      <c r="G225" s="7">
        <v>0.13526018300321679</v>
      </c>
      <c r="H225" s="63"/>
      <c r="I225" s="7"/>
      <c r="J225" s="7"/>
    </row>
    <row r="226" spans="1:10" x14ac:dyDescent="0.2">
      <c r="A226" s="4" t="s">
        <v>422</v>
      </c>
      <c r="B226" s="4" t="s">
        <v>843</v>
      </c>
      <c r="C226" s="64">
        <v>71.183000000000007</v>
      </c>
      <c r="D226" s="65">
        <v>621</v>
      </c>
      <c r="E226" s="65">
        <v>50</v>
      </c>
      <c r="F226" s="7">
        <v>9.6841260000000012E-2</v>
      </c>
      <c r="G226" s="7">
        <v>0.13604548838908168</v>
      </c>
      <c r="H226" s="63"/>
      <c r="I226" s="7"/>
      <c r="J226" s="7"/>
    </row>
    <row r="227" spans="1:10" x14ac:dyDescent="0.2">
      <c r="A227" s="4" t="s">
        <v>240</v>
      </c>
      <c r="B227" s="4" t="s">
        <v>821</v>
      </c>
      <c r="C227" s="64">
        <v>77.189899999999994</v>
      </c>
      <c r="D227" s="65">
        <v>92</v>
      </c>
      <c r="E227" s="65">
        <v>75</v>
      </c>
      <c r="F227" s="7">
        <v>0.10563552</v>
      </c>
      <c r="G227" s="7">
        <v>0.13685147927384284</v>
      </c>
      <c r="H227" s="63"/>
      <c r="I227" s="7"/>
      <c r="J227" s="7"/>
    </row>
    <row r="228" spans="1:10" x14ac:dyDescent="0.2">
      <c r="A228" s="4" t="s">
        <v>728</v>
      </c>
      <c r="B228" s="4" t="s">
        <v>916</v>
      </c>
      <c r="C228" s="64">
        <v>95.047700000000006</v>
      </c>
      <c r="D228" s="65">
        <v>879.8</v>
      </c>
      <c r="E228" s="65">
        <v>610</v>
      </c>
      <c r="F228" s="7">
        <v>0.13125042000000001</v>
      </c>
      <c r="G228" s="7">
        <v>0.13808900162760382</v>
      </c>
      <c r="H228" s="63"/>
      <c r="I228" s="7"/>
      <c r="J228" s="7"/>
    </row>
    <row r="229" spans="1:10" x14ac:dyDescent="0.2">
      <c r="A229" s="4" t="s">
        <v>423</v>
      </c>
      <c r="B229" s="4" t="s">
        <v>843</v>
      </c>
      <c r="C229" s="64">
        <v>71.183000000000007</v>
      </c>
      <c r="D229" s="65">
        <v>621</v>
      </c>
      <c r="E229" s="65">
        <v>50</v>
      </c>
      <c r="F229" s="7">
        <v>0.10028231999999999</v>
      </c>
      <c r="G229" s="7">
        <v>0.14087959203742464</v>
      </c>
      <c r="H229" s="63"/>
      <c r="I229" s="7"/>
      <c r="J229" s="7"/>
    </row>
    <row r="230" spans="1:10" x14ac:dyDescent="0.2">
      <c r="A230" s="4" t="s">
        <v>451</v>
      </c>
      <c r="B230" s="4" t="s">
        <v>851</v>
      </c>
      <c r="C230" s="64">
        <v>74.543499999999995</v>
      </c>
      <c r="D230" s="65">
        <v>257</v>
      </c>
      <c r="E230" s="65">
        <v>170</v>
      </c>
      <c r="F230" s="7">
        <v>0.10708047000000001</v>
      </c>
      <c r="G230" s="7">
        <v>0.14364829931516498</v>
      </c>
      <c r="H230" s="63"/>
      <c r="I230" s="7"/>
      <c r="J230" s="7"/>
    </row>
    <row r="231" spans="1:10" x14ac:dyDescent="0.2">
      <c r="A231" s="4" t="s">
        <v>557</v>
      </c>
      <c r="B231" s="4" t="s">
        <v>870</v>
      </c>
      <c r="C231" s="64">
        <v>94.325400000000002</v>
      </c>
      <c r="D231" s="65">
        <v>499.8</v>
      </c>
      <c r="E231" s="65">
        <v>610</v>
      </c>
      <c r="F231" s="7">
        <v>0.139788</v>
      </c>
      <c r="G231" s="7">
        <v>0.14819762227353395</v>
      </c>
      <c r="H231" s="63"/>
      <c r="I231" s="7"/>
      <c r="J231" s="7"/>
    </row>
    <row r="232" spans="1:10" x14ac:dyDescent="0.2">
      <c r="A232" s="4" t="s">
        <v>761</v>
      </c>
      <c r="B232" s="4" t="s">
        <v>926</v>
      </c>
      <c r="C232" s="64">
        <v>97.402000000000001</v>
      </c>
      <c r="D232" s="65">
        <v>410</v>
      </c>
      <c r="E232" s="65"/>
      <c r="F232" s="7">
        <v>0.14486663999999999</v>
      </c>
      <c r="G232" s="7">
        <v>0.1487306626147307</v>
      </c>
      <c r="H232" s="63"/>
      <c r="I232" s="7"/>
      <c r="J232" s="7"/>
    </row>
    <row r="233" spans="1:10" x14ac:dyDescent="0.2">
      <c r="A233" s="4" t="s">
        <v>28</v>
      </c>
      <c r="B233" s="4" t="s">
        <v>783</v>
      </c>
      <c r="C233" s="64">
        <v>97.560599999999994</v>
      </c>
      <c r="D233" s="65">
        <v>180</v>
      </c>
      <c r="E233" s="65"/>
      <c r="F233" s="7">
        <v>0.15217095</v>
      </c>
      <c r="G233" s="7">
        <v>0.15597582425692338</v>
      </c>
      <c r="H233" s="63"/>
      <c r="I233" s="7"/>
      <c r="J233" s="7"/>
    </row>
    <row r="234" spans="1:10" x14ac:dyDescent="0.2">
      <c r="A234" s="4" t="s">
        <v>57</v>
      </c>
      <c r="B234" s="4" t="s">
        <v>789</v>
      </c>
      <c r="C234" s="64">
        <v>98.088800000000006</v>
      </c>
      <c r="D234" s="65">
        <v>433.33332999999999</v>
      </c>
      <c r="E234" s="65">
        <v>299.25</v>
      </c>
      <c r="F234" s="7">
        <v>0.15579165</v>
      </c>
      <c r="G234" s="7">
        <v>0.15882715457830046</v>
      </c>
      <c r="H234" s="63"/>
      <c r="I234" s="7"/>
      <c r="J234" s="7"/>
    </row>
    <row r="235" spans="1:10" x14ac:dyDescent="0.2">
      <c r="A235" s="4" t="s">
        <v>177</v>
      </c>
      <c r="B235" s="4" t="s">
        <v>811</v>
      </c>
      <c r="C235" s="64">
        <v>80.179000000000002</v>
      </c>
      <c r="D235" s="65">
        <v>522</v>
      </c>
      <c r="E235" s="65"/>
      <c r="F235" s="7">
        <v>0.13182695999999999</v>
      </c>
      <c r="G235" s="7">
        <v>0.16441581960363685</v>
      </c>
      <c r="H235" s="63"/>
      <c r="I235" s="7"/>
      <c r="J235" s="7"/>
    </row>
    <row r="236" spans="1:10" x14ac:dyDescent="0.2">
      <c r="A236" s="4" t="s">
        <v>241</v>
      </c>
      <c r="B236" s="4" t="s">
        <v>823</v>
      </c>
      <c r="C236" s="64">
        <v>74.233599999999996</v>
      </c>
      <c r="D236" s="65">
        <v>513</v>
      </c>
      <c r="E236" s="65">
        <v>72</v>
      </c>
      <c r="F236" s="7">
        <v>0.12443543999999999</v>
      </c>
      <c r="G236" s="7">
        <v>0.16762684283127854</v>
      </c>
      <c r="H236" s="63"/>
      <c r="I236" s="7"/>
      <c r="J236" s="7"/>
    </row>
    <row r="237" spans="1:10" x14ac:dyDescent="0.2">
      <c r="A237" s="4" t="s">
        <v>200</v>
      </c>
      <c r="B237" s="4" t="s">
        <v>814</v>
      </c>
      <c r="C237" s="64">
        <v>72.433999999999997</v>
      </c>
      <c r="D237" s="65">
        <v>147</v>
      </c>
      <c r="E237" s="65"/>
      <c r="F237" s="7">
        <v>0.12572745999999999</v>
      </c>
      <c r="G237" s="7">
        <v>0.17357519949195127</v>
      </c>
      <c r="H237" s="63"/>
      <c r="I237" s="7"/>
      <c r="J237" s="7"/>
    </row>
    <row r="238" spans="1:10" x14ac:dyDescent="0.2">
      <c r="A238" s="4" t="s">
        <v>228</v>
      </c>
      <c r="B238" s="4" t="s">
        <v>819</v>
      </c>
      <c r="C238" s="64">
        <v>80.247</v>
      </c>
      <c r="D238" s="65">
        <v>82</v>
      </c>
      <c r="E238" s="65">
        <v>46</v>
      </c>
      <c r="F238" s="7">
        <v>0.13944040000000002</v>
      </c>
      <c r="G238" s="7">
        <v>0.17376400363876535</v>
      </c>
      <c r="H238" s="63"/>
      <c r="I238" s="7"/>
      <c r="J238" s="7"/>
    </row>
    <row r="239" spans="1:10" x14ac:dyDescent="0.2">
      <c r="A239" s="4" t="s">
        <v>243</v>
      </c>
      <c r="B239" s="4" t="s">
        <v>823</v>
      </c>
      <c r="C239" s="64">
        <v>74.233599999999996</v>
      </c>
      <c r="D239" s="65">
        <v>513</v>
      </c>
      <c r="E239" s="65">
        <v>72</v>
      </c>
      <c r="F239" s="7">
        <v>0.12962024999999999</v>
      </c>
      <c r="G239" s="7">
        <v>0.17461129461591515</v>
      </c>
      <c r="H239" s="63"/>
      <c r="I239" s="7"/>
      <c r="J239" s="7"/>
    </row>
    <row r="240" spans="1:10" x14ac:dyDescent="0.2">
      <c r="A240" s="4" t="s">
        <v>579</v>
      </c>
      <c r="B240" s="4" t="s">
        <v>883</v>
      </c>
      <c r="C240" s="64">
        <v>96.828999999999994</v>
      </c>
      <c r="D240" s="65">
        <v>829.6</v>
      </c>
      <c r="E240" s="65">
        <v>610</v>
      </c>
      <c r="F240" s="7">
        <v>0.16974831000000001</v>
      </c>
      <c r="G240" s="7">
        <v>0.17530730462981134</v>
      </c>
      <c r="H240" s="63"/>
      <c r="I240" s="7"/>
      <c r="J240" s="7"/>
    </row>
    <row r="241" spans="1:10" x14ac:dyDescent="0.2">
      <c r="A241" s="4" t="s">
        <v>735</v>
      </c>
      <c r="B241" s="4" t="s">
        <v>916</v>
      </c>
      <c r="C241" s="64">
        <v>95.047700000000006</v>
      </c>
      <c r="D241" s="65">
        <v>879.8</v>
      </c>
      <c r="E241" s="65">
        <v>610</v>
      </c>
      <c r="F241" s="7">
        <v>0.16739183999999999</v>
      </c>
      <c r="G241" s="7">
        <v>0.17611350932216138</v>
      </c>
      <c r="H241" s="63"/>
      <c r="I241" s="7"/>
      <c r="J241" s="7"/>
    </row>
    <row r="242" spans="1:10" x14ac:dyDescent="0.2">
      <c r="A242" s="4" t="s">
        <v>694</v>
      </c>
      <c r="B242" s="4" t="s">
        <v>911</v>
      </c>
      <c r="C242" s="64">
        <v>97.013999999999996</v>
      </c>
      <c r="D242" s="65">
        <v>448</v>
      </c>
      <c r="E242" s="65">
        <v>444.42829999999998</v>
      </c>
      <c r="F242" s="7">
        <v>0.17901135000000001</v>
      </c>
      <c r="G242" s="7">
        <v>0.184521151586369</v>
      </c>
    </row>
    <row r="243" spans="1:10" x14ac:dyDescent="0.2">
      <c r="A243" s="4" t="s">
        <v>590</v>
      </c>
      <c r="B243" s="4" t="s">
        <v>886</v>
      </c>
      <c r="C243" s="64">
        <v>95.266199999999998</v>
      </c>
      <c r="D243" s="65">
        <v>60</v>
      </c>
      <c r="E243" s="65"/>
      <c r="F243" s="7">
        <v>0.17971720000000002</v>
      </c>
      <c r="G243" s="7">
        <v>0.18864739015516524</v>
      </c>
      <c r="H243" s="63"/>
      <c r="I243" s="7"/>
      <c r="J243" s="7"/>
    </row>
    <row r="244" spans="1:10" x14ac:dyDescent="0.2">
      <c r="A244" s="4" t="s">
        <v>498</v>
      </c>
      <c r="B244" s="4" t="s">
        <v>860</v>
      </c>
      <c r="C244" s="64">
        <v>74.543499999999995</v>
      </c>
      <c r="D244" s="65">
        <v>274</v>
      </c>
      <c r="E244" s="65">
        <v>170</v>
      </c>
      <c r="F244" s="7">
        <v>0.14611473000000003</v>
      </c>
      <c r="G244" s="7">
        <v>0.19601270399162909</v>
      </c>
      <c r="H244" s="63"/>
      <c r="I244" s="7"/>
      <c r="J244" s="7"/>
    </row>
    <row r="245" spans="1:10" x14ac:dyDescent="0.2">
      <c r="A245" s="4" t="s">
        <v>120</v>
      </c>
      <c r="B245" s="4" t="s">
        <v>799</v>
      </c>
      <c r="C245" s="64">
        <v>95.138000000000005</v>
      </c>
      <c r="D245" s="65">
        <v>850.91666669999995</v>
      </c>
      <c r="E245" s="65">
        <v>610</v>
      </c>
      <c r="F245" s="7">
        <v>0.19037999999999999</v>
      </c>
      <c r="G245" s="7">
        <v>0.20010931488994932</v>
      </c>
      <c r="H245" s="63"/>
      <c r="I245" s="7"/>
      <c r="J245" s="7"/>
    </row>
    <row r="246" spans="1:10" x14ac:dyDescent="0.2">
      <c r="A246" s="4" t="s">
        <v>16</v>
      </c>
      <c r="B246" s="4" t="s">
        <v>781</v>
      </c>
      <c r="C246" s="64">
        <v>97.412000000000006</v>
      </c>
      <c r="D246" s="65">
        <v>215</v>
      </c>
      <c r="E246" s="65"/>
      <c r="F246" s="7">
        <v>0.19561304999999998</v>
      </c>
      <c r="G246" s="7">
        <v>0.20081001314006483</v>
      </c>
      <c r="H246" s="63"/>
      <c r="I246" s="7"/>
      <c r="J246" s="7"/>
    </row>
    <row r="247" spans="1:10" x14ac:dyDescent="0.2">
      <c r="A247" s="4" t="s">
        <v>196</v>
      </c>
      <c r="B247" s="4" t="s">
        <v>814</v>
      </c>
      <c r="C247" s="64">
        <v>72.433999999999997</v>
      </c>
      <c r="D247" s="65">
        <v>147</v>
      </c>
      <c r="E247" s="65"/>
      <c r="F247" s="7">
        <v>0.14998196999999999</v>
      </c>
      <c r="G247" s="7">
        <v>0.20706017892150094</v>
      </c>
      <c r="H247" s="63"/>
      <c r="I247" s="7"/>
      <c r="J247" s="7"/>
    </row>
    <row r="248" spans="1:10" x14ac:dyDescent="0.2">
      <c r="A248" s="4" t="s">
        <v>732</v>
      </c>
      <c r="B248" s="4" t="s">
        <v>920</v>
      </c>
      <c r="C248" s="64">
        <v>96.520399999999995</v>
      </c>
      <c r="D248" s="65">
        <v>215</v>
      </c>
      <c r="E248" s="65">
        <v>144.08000000000001</v>
      </c>
      <c r="F248" s="7">
        <v>0.20532783000000002</v>
      </c>
      <c r="G248" s="7">
        <v>0.21272998247002708</v>
      </c>
      <c r="H248" s="63"/>
      <c r="I248" s="7"/>
      <c r="J248" s="7"/>
    </row>
    <row r="249" spans="1:10" x14ac:dyDescent="0.2">
      <c r="A249" s="4" t="s">
        <v>153</v>
      </c>
      <c r="B249" s="4" t="s">
        <v>804</v>
      </c>
      <c r="C249" s="64">
        <v>74.882999999999996</v>
      </c>
      <c r="D249" s="65">
        <v>822</v>
      </c>
      <c r="E249" s="65"/>
      <c r="F249" s="7">
        <v>0.16145051999999999</v>
      </c>
      <c r="G249" s="7">
        <v>0.21560370177476862</v>
      </c>
      <c r="H249" s="63"/>
      <c r="I249" s="7"/>
      <c r="J249" s="7"/>
    </row>
    <row r="250" spans="1:10" x14ac:dyDescent="0.2">
      <c r="A250" s="4" t="s">
        <v>691</v>
      </c>
      <c r="B250" s="4" t="s">
        <v>911</v>
      </c>
      <c r="C250" s="64">
        <v>97.013999999999996</v>
      </c>
      <c r="D250" s="65">
        <v>448</v>
      </c>
      <c r="E250" s="65">
        <v>444.42829999999998</v>
      </c>
      <c r="F250" s="7">
        <v>0.21121445000000003</v>
      </c>
      <c r="G250" s="7">
        <v>0.2177154328241285</v>
      </c>
      <c r="H250" s="63"/>
      <c r="I250" s="7"/>
      <c r="J250" s="7"/>
    </row>
    <row r="251" spans="1:10" x14ac:dyDescent="0.2">
      <c r="A251" s="4" t="s">
        <v>163</v>
      </c>
      <c r="B251" s="4" t="s">
        <v>808</v>
      </c>
      <c r="C251" s="64">
        <v>72.869</v>
      </c>
      <c r="D251" s="65">
        <v>110</v>
      </c>
      <c r="E251" s="65"/>
      <c r="F251" s="7">
        <v>0.15933984000000001</v>
      </c>
      <c r="G251" s="7">
        <v>0.21866615433174605</v>
      </c>
      <c r="H251" s="63"/>
      <c r="I251" s="7"/>
      <c r="J251" s="7"/>
    </row>
    <row r="252" spans="1:10" x14ac:dyDescent="0.2">
      <c r="A252" s="4" t="s">
        <v>175</v>
      </c>
      <c r="B252" s="4" t="s">
        <v>810</v>
      </c>
      <c r="C252" s="64">
        <v>78.706000000000003</v>
      </c>
      <c r="D252" s="65">
        <v>174</v>
      </c>
      <c r="E252" s="65"/>
      <c r="F252" s="7">
        <v>0.17945746000000001</v>
      </c>
      <c r="G252" s="7">
        <v>0.22800988488806445</v>
      </c>
      <c r="H252" s="63"/>
      <c r="I252" s="7"/>
      <c r="J252" s="7"/>
    </row>
    <row r="253" spans="1:10" x14ac:dyDescent="0.2">
      <c r="A253" s="4" t="s">
        <v>380</v>
      </c>
      <c r="B253" s="4" t="s">
        <v>840</v>
      </c>
      <c r="C253" s="64">
        <v>79.322000000000003</v>
      </c>
      <c r="D253" s="65">
        <v>100</v>
      </c>
      <c r="E253" s="65">
        <v>91</v>
      </c>
      <c r="F253" s="7">
        <v>0.18209905999999998</v>
      </c>
      <c r="G253" s="7">
        <v>0.22956942588436999</v>
      </c>
      <c r="H253" s="63"/>
      <c r="I253" s="7"/>
      <c r="J253" s="7"/>
    </row>
    <row r="254" spans="1:10" x14ac:dyDescent="0.2">
      <c r="A254" s="4" t="s">
        <v>635</v>
      </c>
      <c r="B254" s="4" t="s">
        <v>902</v>
      </c>
      <c r="C254" s="64">
        <v>97.265500000000003</v>
      </c>
      <c r="D254" s="65"/>
      <c r="E254" s="65"/>
      <c r="F254" s="7">
        <v>0.22624993999999998</v>
      </c>
      <c r="G254" s="7">
        <v>0.23261067901774007</v>
      </c>
      <c r="H254" s="63"/>
      <c r="I254" s="7"/>
      <c r="J254" s="7"/>
    </row>
    <row r="255" spans="1:10" x14ac:dyDescent="0.2">
      <c r="A255" s="4" t="s">
        <v>82</v>
      </c>
      <c r="B255" s="4" t="s">
        <v>791</v>
      </c>
      <c r="C255" s="64">
        <v>98.040700000000001</v>
      </c>
      <c r="D255" s="65">
        <v>9</v>
      </c>
      <c r="E255" s="65">
        <v>0</v>
      </c>
      <c r="F255" s="7">
        <v>0.23092657999999999</v>
      </c>
      <c r="G255" s="7">
        <v>0.23554154550100109</v>
      </c>
      <c r="H255" s="63"/>
      <c r="I255" s="7"/>
      <c r="J255" s="7"/>
    </row>
    <row r="256" spans="1:10" x14ac:dyDescent="0.2">
      <c r="A256" s="4" t="s">
        <v>124</v>
      </c>
      <c r="B256" s="4" t="s">
        <v>799</v>
      </c>
      <c r="C256" s="64">
        <v>95.138000000000005</v>
      </c>
      <c r="D256" s="65">
        <v>850.91666669999995</v>
      </c>
      <c r="E256" s="65">
        <v>610</v>
      </c>
      <c r="F256" s="7">
        <v>0.23607119999999998</v>
      </c>
      <c r="G256" s="7">
        <v>0.24813555046353716</v>
      </c>
      <c r="H256" s="63"/>
      <c r="I256" s="7"/>
      <c r="J256" s="7"/>
    </row>
    <row r="257" spans="1:10" x14ac:dyDescent="0.2">
      <c r="A257" s="4" t="s">
        <v>103</v>
      </c>
      <c r="B257" s="4" t="s">
        <v>797</v>
      </c>
      <c r="C257" s="64">
        <v>95.337999999999994</v>
      </c>
      <c r="D257" s="65">
        <v>997.1</v>
      </c>
      <c r="E257" s="65">
        <v>610</v>
      </c>
      <c r="F257" s="7">
        <v>0.241615</v>
      </c>
      <c r="G257" s="7">
        <v>0.25342990203276766</v>
      </c>
      <c r="H257" s="63"/>
      <c r="I257" s="7"/>
      <c r="J257" s="7"/>
    </row>
    <row r="258" spans="1:10" x14ac:dyDescent="0.2">
      <c r="A258" s="4" t="s">
        <v>541</v>
      </c>
      <c r="B258" s="4" t="s">
        <v>868</v>
      </c>
      <c r="C258" s="64">
        <v>95.95</v>
      </c>
      <c r="D258" s="65">
        <v>1368.63</v>
      </c>
      <c r="E258" s="65"/>
      <c r="F258" s="7">
        <v>0.2531892</v>
      </c>
      <c r="G258" s="7">
        <v>0.26387618551328818</v>
      </c>
      <c r="H258" s="63"/>
      <c r="I258" s="7"/>
      <c r="J258" s="7"/>
    </row>
    <row r="259" spans="1:10" x14ac:dyDescent="0.2">
      <c r="A259" s="4" t="s">
        <v>204</v>
      </c>
      <c r="B259" s="4" t="s">
        <v>815</v>
      </c>
      <c r="C259" s="64">
        <v>70.891400000000004</v>
      </c>
      <c r="D259" s="65">
        <v>95</v>
      </c>
      <c r="E259" s="65">
        <v>75</v>
      </c>
      <c r="F259" s="7">
        <v>0.19809024</v>
      </c>
      <c r="G259" s="7">
        <v>0.27942774440905382</v>
      </c>
      <c r="H259" s="63"/>
      <c r="I259" s="7"/>
      <c r="J259" s="7"/>
    </row>
    <row r="260" spans="1:10" x14ac:dyDescent="0.2">
      <c r="A260" s="4" t="s">
        <v>115</v>
      </c>
      <c r="B260" s="4" t="s">
        <v>799</v>
      </c>
      <c r="C260" s="64">
        <v>95.138000000000005</v>
      </c>
      <c r="D260" s="65">
        <v>850.91666669999995</v>
      </c>
      <c r="E260" s="65">
        <v>610</v>
      </c>
      <c r="F260" s="7">
        <v>0.27509909999999999</v>
      </c>
      <c r="G260" s="7">
        <v>0.28915796001597677</v>
      </c>
      <c r="H260" s="63"/>
      <c r="I260" s="7"/>
      <c r="J260" s="7"/>
    </row>
    <row r="261" spans="1:10" x14ac:dyDescent="0.2">
      <c r="A261" s="4" t="s">
        <v>522</v>
      </c>
      <c r="B261" s="4" t="s">
        <v>863</v>
      </c>
      <c r="C261" s="64">
        <v>76.188800000000001</v>
      </c>
      <c r="D261" s="65">
        <v>326</v>
      </c>
      <c r="E261" s="65">
        <v>170</v>
      </c>
      <c r="F261" s="7">
        <v>0.22427685</v>
      </c>
      <c r="G261" s="7">
        <v>0.29436984176151876</v>
      </c>
      <c r="H261" s="63"/>
      <c r="I261" s="7"/>
      <c r="J261" s="7"/>
    </row>
    <row r="262" spans="1:10" x14ac:dyDescent="0.2">
      <c r="A262" s="4" t="s">
        <v>687</v>
      </c>
      <c r="B262" s="4" t="s">
        <v>909</v>
      </c>
      <c r="C262" s="64">
        <v>94.69</v>
      </c>
      <c r="D262" s="65">
        <v>595.5</v>
      </c>
      <c r="E262" s="65">
        <v>610</v>
      </c>
      <c r="F262" s="7">
        <v>0.29766613000000003</v>
      </c>
      <c r="G262" s="7">
        <v>0.31435857007075724</v>
      </c>
      <c r="H262" s="63"/>
      <c r="I262" s="7"/>
      <c r="J262" s="7"/>
    </row>
    <row r="263" spans="1:10" x14ac:dyDescent="0.2">
      <c r="A263" s="4" t="s">
        <v>695</v>
      </c>
      <c r="B263" s="4" t="s">
        <v>911</v>
      </c>
      <c r="C263" s="64">
        <v>97.013999999999996</v>
      </c>
      <c r="D263" s="65">
        <v>448</v>
      </c>
      <c r="E263" s="65">
        <v>444.42829999999998</v>
      </c>
      <c r="F263" s="7">
        <v>0.32108385000000006</v>
      </c>
      <c r="G263" s="7">
        <v>0.33096650998824917</v>
      </c>
    </row>
    <row r="264" spans="1:10" x14ac:dyDescent="0.2">
      <c r="A264" s="4" t="s">
        <v>583</v>
      </c>
      <c r="B264" s="4" t="s">
        <v>885</v>
      </c>
      <c r="C264" s="64">
        <v>95.308199999999999</v>
      </c>
      <c r="D264" s="65">
        <v>70</v>
      </c>
      <c r="E264" s="65"/>
      <c r="F264" s="7">
        <v>0.33522739999999995</v>
      </c>
      <c r="G264" s="7">
        <v>0.35172986164884024</v>
      </c>
      <c r="H264" s="63"/>
      <c r="I264" s="7"/>
      <c r="J264" s="7"/>
    </row>
    <row r="265" spans="1:10" x14ac:dyDescent="0.2">
      <c r="A265" s="4" t="s">
        <v>707</v>
      </c>
      <c r="B265" s="4" t="s">
        <v>912</v>
      </c>
      <c r="C265" s="64">
        <v>97.013999999999996</v>
      </c>
      <c r="D265" s="65">
        <v>412</v>
      </c>
      <c r="E265" s="65">
        <v>404.536</v>
      </c>
      <c r="F265" s="7">
        <v>0.34855120000000001</v>
      </c>
      <c r="G265" s="7">
        <v>0.35927927927927927</v>
      </c>
      <c r="H265" s="63"/>
      <c r="I265" s="7"/>
      <c r="J265" s="7"/>
    </row>
    <row r="266" spans="1:10" x14ac:dyDescent="0.2">
      <c r="A266" s="4" t="s">
        <v>85</v>
      </c>
      <c r="B266" s="4" t="s">
        <v>793</v>
      </c>
      <c r="C266" s="64">
        <v>98.157300000000006</v>
      </c>
      <c r="D266" s="65">
        <v>826</v>
      </c>
      <c r="E266" s="65">
        <v>345</v>
      </c>
      <c r="F266" s="7">
        <v>0.48851007000000002</v>
      </c>
      <c r="G266" s="7">
        <v>0.49768083474178693</v>
      </c>
      <c r="H266" s="63"/>
      <c r="I266" s="7"/>
      <c r="J266" s="7"/>
    </row>
    <row r="267" spans="1:10" x14ac:dyDescent="0.2">
      <c r="A267" s="4" t="s">
        <v>69</v>
      </c>
      <c r="B267" s="4" t="s">
        <v>790</v>
      </c>
      <c r="C267" s="64">
        <v>98.196899999999999</v>
      </c>
      <c r="D267" s="65">
        <v>625</v>
      </c>
      <c r="E267" s="65">
        <v>297.5</v>
      </c>
      <c r="F267" s="7">
        <v>0.52598781000000006</v>
      </c>
      <c r="G267" s="7">
        <v>0.53564604381604719</v>
      </c>
      <c r="H267" s="63"/>
      <c r="I267" s="7"/>
      <c r="J267" s="7"/>
    </row>
    <row r="268" spans="1:10" x14ac:dyDescent="0.2">
      <c r="A268" s="4" t="s">
        <v>54</v>
      </c>
      <c r="B268" s="4" t="s">
        <v>788</v>
      </c>
      <c r="C268" s="64">
        <v>97.9178</v>
      </c>
      <c r="D268" s="65">
        <v>484</v>
      </c>
      <c r="E268" s="65">
        <v>313</v>
      </c>
      <c r="F268" s="7">
        <v>0.64428198000000003</v>
      </c>
      <c r="G268" s="7">
        <v>0.65798249143669485</v>
      </c>
      <c r="H268" s="63"/>
      <c r="I268" s="7"/>
      <c r="J268" s="7"/>
    </row>
    <row r="269" spans="1:10" x14ac:dyDescent="0.2">
      <c r="A269" s="4" t="s">
        <v>78</v>
      </c>
      <c r="B269" s="4" t="s">
        <v>791</v>
      </c>
      <c r="C269" s="64">
        <v>98.040700000000001</v>
      </c>
      <c r="D269" s="65">
        <v>9</v>
      </c>
      <c r="E269" s="65">
        <v>0</v>
      </c>
      <c r="F269" s="7">
        <v>0.64543496</v>
      </c>
      <c r="G269" s="7">
        <v>0.65833369202790271</v>
      </c>
      <c r="H269" s="63"/>
      <c r="I269" s="7"/>
      <c r="J269" s="7"/>
    </row>
    <row r="270" spans="1:10" x14ac:dyDescent="0.2">
      <c r="A270" s="4" t="s">
        <v>312</v>
      </c>
      <c r="B270" s="4" t="s">
        <v>826</v>
      </c>
      <c r="C270" s="64">
        <v>91.943700000000007</v>
      </c>
      <c r="D270" s="65"/>
      <c r="E270" s="65">
        <v>610</v>
      </c>
      <c r="F270" s="7">
        <v>0.71303848000000003</v>
      </c>
      <c r="G270" s="7">
        <v>0.77551640841079916</v>
      </c>
      <c r="H270" s="63"/>
      <c r="I270" s="7"/>
      <c r="J270" s="7"/>
    </row>
    <row r="271" spans="1:10" x14ac:dyDescent="0.2">
      <c r="A271" s="4" t="s">
        <v>87</v>
      </c>
      <c r="B271" s="4" t="s">
        <v>793</v>
      </c>
      <c r="C271" s="64">
        <v>98.157300000000006</v>
      </c>
      <c r="D271" s="65">
        <v>826</v>
      </c>
      <c r="E271" s="65">
        <v>345</v>
      </c>
      <c r="F271" s="7">
        <v>0.76152967000000005</v>
      </c>
      <c r="G271" s="7">
        <v>0.77582581224218683</v>
      </c>
      <c r="H271" s="63"/>
      <c r="I271" s="7"/>
      <c r="J271" s="7"/>
    </row>
    <row r="272" spans="1:10" x14ac:dyDescent="0.2">
      <c r="A272" s="4" t="s">
        <v>71</v>
      </c>
      <c r="B272" s="4" t="s">
        <v>791</v>
      </c>
      <c r="C272" s="64">
        <v>98.040700000000001</v>
      </c>
      <c r="D272" s="65">
        <v>9</v>
      </c>
      <c r="E272" s="65">
        <v>0</v>
      </c>
      <c r="F272" s="7">
        <v>0.81742211999999992</v>
      </c>
      <c r="G272" s="7">
        <v>0.8337579393047988</v>
      </c>
      <c r="H272" s="63"/>
      <c r="I272" s="7"/>
      <c r="J272" s="7"/>
    </row>
    <row r="273" spans="1:10" x14ac:dyDescent="0.2">
      <c r="A273" s="4" t="s">
        <v>98</v>
      </c>
      <c r="B273" s="4" t="s">
        <v>796</v>
      </c>
      <c r="C273" s="64">
        <v>97.799099999999996</v>
      </c>
      <c r="D273" s="65">
        <v>827</v>
      </c>
      <c r="E273" s="65">
        <v>324</v>
      </c>
      <c r="F273" s="7">
        <v>0.85344836000000002</v>
      </c>
      <c r="G273" s="7">
        <v>0.87265461543102141</v>
      </c>
      <c r="H273" s="63"/>
      <c r="I273" s="7"/>
      <c r="J273" s="7"/>
    </row>
    <row r="274" spans="1:10" x14ac:dyDescent="0.2">
      <c r="A274" s="4" t="s">
        <v>337</v>
      </c>
      <c r="B274" s="4" t="s">
        <v>834</v>
      </c>
      <c r="C274" s="64">
        <v>95.452500000000001</v>
      </c>
      <c r="D274" s="65">
        <v>160.4</v>
      </c>
      <c r="E274" s="65"/>
      <c r="F274" s="7">
        <v>0.97182029999999986</v>
      </c>
      <c r="G274" s="7">
        <v>1.0181192739844425</v>
      </c>
      <c r="H274" s="63"/>
      <c r="I274" s="7"/>
      <c r="J274" s="7"/>
    </row>
    <row r="275" spans="1:10" x14ac:dyDescent="0.2">
      <c r="A275" s="4" t="s">
        <v>65</v>
      </c>
      <c r="B275" s="4" t="s">
        <v>789</v>
      </c>
      <c r="C275" s="64">
        <v>98.088800000000006</v>
      </c>
      <c r="D275" s="65">
        <v>433.33332999999999</v>
      </c>
      <c r="E275" s="65">
        <v>299.25</v>
      </c>
      <c r="F275" s="7">
        <v>1.0315149000000001</v>
      </c>
      <c r="G275" s="7">
        <v>1.0516133340401759</v>
      </c>
      <c r="H275" s="63"/>
      <c r="I275" s="7"/>
      <c r="J275" s="7"/>
    </row>
    <row r="276" spans="1:10" x14ac:dyDescent="0.2">
      <c r="A276" s="4" t="s">
        <v>66</v>
      </c>
      <c r="B276" s="4" t="s">
        <v>790</v>
      </c>
      <c r="C276" s="64">
        <v>98.196899999999999</v>
      </c>
      <c r="D276" s="65">
        <v>625</v>
      </c>
      <c r="E276" s="65">
        <v>297.5</v>
      </c>
      <c r="F276" s="7">
        <v>1.2011508</v>
      </c>
      <c r="G276" s="7">
        <v>1.2232064352336989</v>
      </c>
    </row>
    <row r="277" spans="1:10" x14ac:dyDescent="0.2">
      <c r="A277" s="4" t="s">
        <v>199</v>
      </c>
      <c r="B277" s="4" t="s">
        <v>814</v>
      </c>
      <c r="C277" s="64">
        <v>72.433999999999997</v>
      </c>
      <c r="D277" s="65">
        <v>147</v>
      </c>
      <c r="E277" s="65"/>
      <c r="F277" s="7">
        <v>0.94196596999999993</v>
      </c>
      <c r="G277" s="7">
        <v>1.3004472623353673</v>
      </c>
      <c r="H277" s="63"/>
      <c r="I277" s="7"/>
      <c r="J277" s="7"/>
    </row>
    <row r="278" spans="1:10" x14ac:dyDescent="0.2">
      <c r="A278" s="4" t="s">
        <v>693</v>
      </c>
      <c r="B278" s="4" t="s">
        <v>911</v>
      </c>
      <c r="C278" s="64">
        <v>97.013999999999996</v>
      </c>
      <c r="D278" s="65">
        <v>448</v>
      </c>
      <c r="E278" s="65">
        <v>444.42829999999998</v>
      </c>
      <c r="F278" s="7">
        <v>1.9994336500000003</v>
      </c>
      <c r="G278" s="7">
        <v>2.0609743439091268</v>
      </c>
      <c r="H278" s="63"/>
      <c r="I278" s="7"/>
      <c r="J278" s="7"/>
    </row>
    <row r="279" spans="1:10" x14ac:dyDescent="0.2">
      <c r="A279" s="4" t="s">
        <v>50</v>
      </c>
      <c r="B279" s="4" t="s">
        <v>788</v>
      </c>
      <c r="C279" s="64">
        <v>97.9178</v>
      </c>
      <c r="D279" s="65">
        <v>484</v>
      </c>
      <c r="E279" s="65">
        <v>313</v>
      </c>
      <c r="F279" s="7">
        <v>4.8171427800000002</v>
      </c>
      <c r="G279" s="7">
        <v>4.9195782380731599</v>
      </c>
      <c r="H279" s="63"/>
      <c r="I279" s="7"/>
      <c r="J279" s="7"/>
    </row>
  </sheetData>
  <sortState ref="A2:J279">
    <sortCondition ref="G2:G279"/>
  </sortState>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9"/>
  <sheetViews>
    <sheetView workbookViewId="0">
      <selection activeCell="N2" sqref="N2"/>
    </sheetView>
  </sheetViews>
  <sheetFormatPr baseColWidth="10" defaultColWidth="8.83203125" defaultRowHeight="15" x14ac:dyDescent="0.2"/>
  <cols>
    <col min="1" max="7" width="8.83203125" style="45"/>
    <col min="8" max="8" width="8.83203125" style="45" bestFit="1" customWidth="1"/>
    <col min="9" max="9" width="10.6640625" style="98" bestFit="1" customWidth="1"/>
    <col min="10" max="10" width="12" style="99" bestFit="1" customWidth="1"/>
    <col min="12" max="12" width="4" style="67" bestFit="1" customWidth="1"/>
    <col min="13" max="13" width="10.5" style="67" customWidth="1"/>
    <col min="14" max="14" width="10.33203125" style="67" customWidth="1"/>
    <col min="15" max="15" width="8.83203125" style="67"/>
  </cols>
  <sheetData>
    <row r="1" spans="1:16" ht="60" x14ac:dyDescent="0.2">
      <c r="A1" s="69" t="s">
        <v>1360</v>
      </c>
      <c r="B1" s="69" t="s">
        <v>1361</v>
      </c>
      <c r="C1" s="69" t="s">
        <v>1362</v>
      </c>
      <c r="D1" s="69" t="s">
        <v>1363</v>
      </c>
      <c r="E1" s="70" t="s">
        <v>1338</v>
      </c>
      <c r="F1" s="70" t="s">
        <v>1364</v>
      </c>
      <c r="G1" s="70" t="s">
        <v>1365</v>
      </c>
      <c r="H1" s="69" t="s">
        <v>1366</v>
      </c>
      <c r="I1" s="71" t="s">
        <v>1367</v>
      </c>
      <c r="J1" s="72" t="s">
        <v>1368</v>
      </c>
      <c r="L1" s="73"/>
      <c r="M1" s="74" t="s">
        <v>1369</v>
      </c>
      <c r="N1" s="74" t="s">
        <v>1370</v>
      </c>
      <c r="O1" s="75" t="s">
        <v>1371</v>
      </c>
      <c r="P1" s="76" t="s">
        <v>1372</v>
      </c>
    </row>
    <row r="2" spans="1:16" x14ac:dyDescent="0.2">
      <c r="A2" s="34" t="s">
        <v>194</v>
      </c>
      <c r="B2" s="34" t="s">
        <v>813</v>
      </c>
      <c r="C2" s="34" t="s">
        <v>1234</v>
      </c>
      <c r="D2" s="34" t="s">
        <v>930</v>
      </c>
      <c r="E2" s="77">
        <v>70.441999999999993</v>
      </c>
      <c r="F2" s="77" t="s">
        <v>1373</v>
      </c>
      <c r="G2" s="77" t="s">
        <v>1373</v>
      </c>
      <c r="H2" s="37">
        <v>0</v>
      </c>
      <c r="I2" s="78">
        <v>2941.9318611111103</v>
      </c>
      <c r="J2" s="79">
        <f t="shared" ref="J2:J65" si="0">H2/I2</f>
        <v>0</v>
      </c>
      <c r="L2" s="80" t="s">
        <v>1374</v>
      </c>
      <c r="M2" s="81">
        <f>AVERAGE(H2:H110)</f>
        <v>4.9537034495412822E-2</v>
      </c>
      <c r="N2" s="81">
        <f>MEDIAN(H2:H110)</f>
        <v>1.24546E-2</v>
      </c>
      <c r="O2" s="82">
        <f>AVERAGE(J2:J110)</f>
        <v>1.9836538180230357E-3</v>
      </c>
      <c r="P2" s="83">
        <f>MEDIAN(J2:J110)</f>
        <v>4.8475194172950992E-5</v>
      </c>
    </row>
    <row r="3" spans="1:16" x14ac:dyDescent="0.2">
      <c r="A3" s="34" t="s">
        <v>189</v>
      </c>
      <c r="B3" s="34" t="s">
        <v>813</v>
      </c>
      <c r="C3" s="34" t="s">
        <v>1234</v>
      </c>
      <c r="D3" s="34" t="s">
        <v>930</v>
      </c>
      <c r="E3" s="77">
        <v>70.441999999999993</v>
      </c>
      <c r="F3" s="77" t="s">
        <v>1373</v>
      </c>
      <c r="G3" s="77" t="s">
        <v>1373</v>
      </c>
      <c r="H3" s="37">
        <v>7.3668800000000001E-3</v>
      </c>
      <c r="I3" s="78">
        <v>2941.9318611111103</v>
      </c>
      <c r="J3" s="79">
        <f t="shared" si="0"/>
        <v>2.5040960660515345E-6</v>
      </c>
      <c r="L3" s="80" t="s">
        <v>1375</v>
      </c>
      <c r="M3" s="81">
        <f>AVERAGE(H111:H274)</f>
        <v>0.14878554890243897</v>
      </c>
      <c r="N3" s="81">
        <f>MEDIAN(H111:H274)</f>
        <v>3.7083739999999997E-2</v>
      </c>
      <c r="O3" s="82">
        <f>AVERAGE(J111:J274)</f>
        <v>2.6398877255939948E-4</v>
      </c>
      <c r="P3" s="83">
        <f>MEDIAN(J111:J274)</f>
        <v>7.2515992241279883E-6</v>
      </c>
    </row>
    <row r="4" spans="1:16" x14ac:dyDescent="0.2">
      <c r="A4" s="34" t="s">
        <v>193</v>
      </c>
      <c r="B4" s="34" t="s">
        <v>813</v>
      </c>
      <c r="C4" s="34" t="s">
        <v>1234</v>
      </c>
      <c r="D4" s="34" t="s">
        <v>930</v>
      </c>
      <c r="E4" s="77">
        <v>70.441999999999993</v>
      </c>
      <c r="F4" s="77" t="s">
        <v>1373</v>
      </c>
      <c r="G4" s="77" t="s">
        <v>1373</v>
      </c>
      <c r="H4" s="37">
        <v>1.6115050000000002E-2</v>
      </c>
      <c r="I4" s="78">
        <v>2941.9318611111103</v>
      </c>
      <c r="J4" s="79">
        <f t="shared" si="0"/>
        <v>5.4777101444877322E-6</v>
      </c>
      <c r="L4" s="80"/>
      <c r="M4" s="81"/>
      <c r="N4" s="81"/>
      <c r="O4" s="82"/>
      <c r="P4" s="83"/>
    </row>
    <row r="5" spans="1:16" x14ac:dyDescent="0.2">
      <c r="A5" s="34" t="s">
        <v>188</v>
      </c>
      <c r="B5" s="34" t="s">
        <v>813</v>
      </c>
      <c r="C5" s="34" t="s">
        <v>1234</v>
      </c>
      <c r="D5" s="34" t="s">
        <v>930</v>
      </c>
      <c r="E5" s="77">
        <v>70.441999999999993</v>
      </c>
      <c r="F5" s="77" t="s">
        <v>1373</v>
      </c>
      <c r="G5" s="77" t="s">
        <v>1373</v>
      </c>
      <c r="H5" s="37">
        <v>7.6891810000000005E-2</v>
      </c>
      <c r="I5" s="78">
        <v>2941.9318611111103</v>
      </c>
      <c r="J5" s="79">
        <f t="shared" si="0"/>
        <v>2.6136502689412891E-5</v>
      </c>
      <c r="L5" s="80" t="s">
        <v>1376</v>
      </c>
      <c r="M5" s="81">
        <f>AVERAGE(H2:H180)</f>
        <v>6.6822331955307221E-2</v>
      </c>
      <c r="N5" s="81">
        <f>MEDIAN(H2:H180)</f>
        <v>2.2581469999999999E-2</v>
      </c>
      <c r="O5" s="82">
        <f>AVERAGE(J2:J180)</f>
        <v>1.4154496611757299E-3</v>
      </c>
      <c r="P5" s="83">
        <f>MEDIAN(J2:J180)</f>
        <v>3.1066124663250795E-5</v>
      </c>
    </row>
    <row r="6" spans="1:16" ht="16" thickBot="1" x14ac:dyDescent="0.25">
      <c r="A6" s="34" t="s">
        <v>192</v>
      </c>
      <c r="B6" s="34" t="s">
        <v>813</v>
      </c>
      <c r="C6" s="34" t="s">
        <v>1234</v>
      </c>
      <c r="D6" s="34" t="s">
        <v>930</v>
      </c>
      <c r="E6" s="77">
        <v>70.441999999999993</v>
      </c>
      <c r="F6" s="77" t="s">
        <v>1373</v>
      </c>
      <c r="G6" s="77" t="s">
        <v>1373</v>
      </c>
      <c r="H6" s="37">
        <v>9.024428000000001E-2</v>
      </c>
      <c r="I6" s="78">
        <v>2941.9318611111103</v>
      </c>
      <c r="J6" s="79">
        <f t="shared" si="0"/>
        <v>3.0675176809131301E-5</v>
      </c>
      <c r="L6" s="84" t="s">
        <v>1377</v>
      </c>
      <c r="M6" s="85">
        <f>AVERAGE(H181:H274)</f>
        <v>0.18977839744680855</v>
      </c>
      <c r="N6" s="85">
        <f>MEDIAN(H181:H274)</f>
        <v>2.8685044999999999E-2</v>
      </c>
      <c r="O6" s="86">
        <f>AVERAGE(J181:J274)</f>
        <v>6.5392930997839233E-5</v>
      </c>
      <c r="P6" s="87">
        <f>MEDIAN(J181:J274)</f>
        <v>4.340507113274703E-6</v>
      </c>
    </row>
    <row r="7" spans="1:16" x14ac:dyDescent="0.2">
      <c r="A7" s="34" t="s">
        <v>202</v>
      </c>
      <c r="B7" s="34" t="s">
        <v>815</v>
      </c>
      <c r="C7" s="34" t="s">
        <v>1235</v>
      </c>
      <c r="D7" s="34" t="s">
        <v>1328</v>
      </c>
      <c r="E7" s="77">
        <v>70.891400000000004</v>
      </c>
      <c r="F7" s="77" t="s">
        <v>1373</v>
      </c>
      <c r="G7" s="77" t="s">
        <v>1373</v>
      </c>
      <c r="H7" s="37">
        <v>1.238064E-2</v>
      </c>
      <c r="I7" s="78">
        <v>433.22522222222227</v>
      </c>
      <c r="J7" s="79">
        <f t="shared" si="0"/>
        <v>2.8577837496380505E-5</v>
      </c>
    </row>
    <row r="8" spans="1:16" x14ac:dyDescent="0.2">
      <c r="A8" s="34" t="s">
        <v>201</v>
      </c>
      <c r="B8" s="34" t="s">
        <v>815</v>
      </c>
      <c r="C8" s="34" t="s">
        <v>1235</v>
      </c>
      <c r="D8" s="34" t="s">
        <v>1328</v>
      </c>
      <c r="E8" s="77">
        <v>70.891400000000004</v>
      </c>
      <c r="F8" s="77" t="s">
        <v>1373</v>
      </c>
      <c r="G8" s="77" t="s">
        <v>1373</v>
      </c>
      <c r="H8" s="37">
        <v>2.0634400000000001E-2</v>
      </c>
      <c r="I8" s="78">
        <v>433.22522222222227</v>
      </c>
      <c r="J8" s="79">
        <f t="shared" si="0"/>
        <v>4.7629729160634176E-5</v>
      </c>
    </row>
    <row r="9" spans="1:16" x14ac:dyDescent="0.2">
      <c r="A9" s="34" t="s">
        <v>204</v>
      </c>
      <c r="B9" s="34" t="s">
        <v>815</v>
      </c>
      <c r="C9" s="34" t="s">
        <v>1235</v>
      </c>
      <c r="D9" s="34" t="s">
        <v>1328</v>
      </c>
      <c r="E9" s="77">
        <v>70.891400000000004</v>
      </c>
      <c r="F9" s="77" t="s">
        <v>1373</v>
      </c>
      <c r="G9" s="77" t="s">
        <v>1373</v>
      </c>
      <c r="H9" s="37">
        <v>0.19809024</v>
      </c>
      <c r="I9" s="78">
        <v>433.22522222222227</v>
      </c>
      <c r="J9" s="79">
        <f t="shared" si="0"/>
        <v>4.5724539994208808E-4</v>
      </c>
    </row>
    <row r="10" spans="1:16" x14ac:dyDescent="0.2">
      <c r="A10" s="34" t="s">
        <v>156</v>
      </c>
      <c r="B10" s="34" t="s">
        <v>805</v>
      </c>
      <c r="C10" s="34" t="s">
        <v>1234</v>
      </c>
      <c r="D10" s="34" t="s">
        <v>930</v>
      </c>
      <c r="E10" s="77">
        <v>70.897999999999996</v>
      </c>
      <c r="F10" s="77" t="s">
        <v>1373</v>
      </c>
      <c r="G10" s="77" t="s">
        <v>1373</v>
      </c>
      <c r="H10" s="37">
        <v>1.4728100000000001E-2</v>
      </c>
      <c r="I10" s="78">
        <v>1850.7332083333333</v>
      </c>
      <c r="J10" s="79">
        <f t="shared" si="0"/>
        <v>7.9579811577830295E-6</v>
      </c>
    </row>
    <row r="11" spans="1:16" x14ac:dyDescent="0.2">
      <c r="A11" s="34" t="s">
        <v>431</v>
      </c>
      <c r="B11" s="34" t="s">
        <v>843</v>
      </c>
      <c r="C11" s="34" t="s">
        <v>1207</v>
      </c>
      <c r="D11" s="34" t="s">
        <v>930</v>
      </c>
      <c r="E11" s="77">
        <v>71.183000000000007</v>
      </c>
      <c r="F11" s="77" t="s">
        <v>1373</v>
      </c>
      <c r="G11" s="77" t="s">
        <v>1373</v>
      </c>
      <c r="H11" s="37">
        <v>0</v>
      </c>
      <c r="I11" s="78">
        <v>1273.384777777778</v>
      </c>
      <c r="J11" s="79">
        <f t="shared" si="0"/>
        <v>0</v>
      </c>
    </row>
    <row r="12" spans="1:16" x14ac:dyDescent="0.2">
      <c r="A12" s="34" t="s">
        <v>429</v>
      </c>
      <c r="B12" s="34" t="s">
        <v>843</v>
      </c>
      <c r="C12" s="34" t="s">
        <v>1207</v>
      </c>
      <c r="D12" s="34" t="s">
        <v>930</v>
      </c>
      <c r="E12" s="77">
        <v>71.183000000000007</v>
      </c>
      <c r="F12" s="77" t="s">
        <v>1373</v>
      </c>
      <c r="G12" s="77" t="s">
        <v>1373</v>
      </c>
      <c r="H12" s="37">
        <v>2.94948E-3</v>
      </c>
      <c r="I12" s="78">
        <v>1273.384777777778</v>
      </c>
      <c r="J12" s="79">
        <f t="shared" si="0"/>
        <v>2.3162519699247748E-6</v>
      </c>
    </row>
    <row r="13" spans="1:16" x14ac:dyDescent="0.2">
      <c r="A13" s="34" t="s">
        <v>424</v>
      </c>
      <c r="B13" s="34" t="s">
        <v>843</v>
      </c>
      <c r="C13" s="34" t="s">
        <v>1207</v>
      </c>
      <c r="D13" s="34" t="s">
        <v>930</v>
      </c>
      <c r="E13" s="77">
        <v>71.183000000000007</v>
      </c>
      <c r="F13" s="77" t="s">
        <v>1373</v>
      </c>
      <c r="G13" s="77" t="s">
        <v>1373</v>
      </c>
      <c r="H13" s="37">
        <v>2.7528480000000001E-2</v>
      </c>
      <c r="I13" s="78">
        <v>1273.384777777778</v>
      </c>
      <c r="J13" s="79">
        <f t="shared" si="0"/>
        <v>2.1618351719297901E-5</v>
      </c>
    </row>
    <row r="14" spans="1:16" x14ac:dyDescent="0.2">
      <c r="A14" s="34" t="s">
        <v>422</v>
      </c>
      <c r="B14" s="34" t="s">
        <v>843</v>
      </c>
      <c r="C14" s="34" t="s">
        <v>1207</v>
      </c>
      <c r="D14" s="34" t="s">
        <v>930</v>
      </c>
      <c r="E14" s="77">
        <v>71.183000000000007</v>
      </c>
      <c r="F14" s="77" t="s">
        <v>1373</v>
      </c>
      <c r="G14" s="77" t="s">
        <v>1373</v>
      </c>
      <c r="H14" s="37">
        <v>9.6841260000000012E-2</v>
      </c>
      <c r="I14" s="78">
        <v>1273.384777777778</v>
      </c>
      <c r="J14" s="79">
        <f t="shared" si="0"/>
        <v>7.6050273012530123E-5</v>
      </c>
    </row>
    <row r="15" spans="1:16" x14ac:dyDescent="0.2">
      <c r="A15" s="34" t="s">
        <v>423</v>
      </c>
      <c r="B15" s="34" t="s">
        <v>843</v>
      </c>
      <c r="C15" s="34" t="s">
        <v>1207</v>
      </c>
      <c r="D15" s="34" t="s">
        <v>930</v>
      </c>
      <c r="E15" s="77">
        <v>71.183000000000007</v>
      </c>
      <c r="F15" s="77" t="s">
        <v>1373</v>
      </c>
      <c r="G15" s="77" t="s">
        <v>1373</v>
      </c>
      <c r="H15" s="37">
        <v>0.10028231999999999</v>
      </c>
      <c r="I15" s="78">
        <v>1273.384777777778</v>
      </c>
      <c r="J15" s="79">
        <f t="shared" si="0"/>
        <v>7.8752566977442339E-5</v>
      </c>
    </row>
    <row r="16" spans="1:16" x14ac:dyDescent="0.2">
      <c r="A16" s="34" t="s">
        <v>162</v>
      </c>
      <c r="B16" s="34" t="s">
        <v>807</v>
      </c>
      <c r="C16" s="34" t="s">
        <v>1234</v>
      </c>
      <c r="D16" s="34" t="s">
        <v>930</v>
      </c>
      <c r="E16" s="77">
        <v>71.430000000000007</v>
      </c>
      <c r="F16" s="77" t="s">
        <v>1373</v>
      </c>
      <c r="G16" s="77" t="s">
        <v>1373</v>
      </c>
      <c r="H16" s="37">
        <v>8.9846820000000008E-2</v>
      </c>
      <c r="I16" s="78">
        <v>1487.6289583333335</v>
      </c>
      <c r="J16" s="79">
        <f t="shared" si="0"/>
        <v>6.0395987518729116E-5</v>
      </c>
    </row>
    <row r="17" spans="1:10" x14ac:dyDescent="0.2">
      <c r="A17" s="34" t="s">
        <v>210</v>
      </c>
      <c r="B17" s="34" t="s">
        <v>818</v>
      </c>
      <c r="C17" s="34" t="s">
        <v>1235</v>
      </c>
      <c r="D17" s="34" t="s">
        <v>1328</v>
      </c>
      <c r="E17" s="77">
        <v>71.812700000000007</v>
      </c>
      <c r="F17" s="77" t="s">
        <v>1373</v>
      </c>
      <c r="G17" s="77" t="s">
        <v>1373</v>
      </c>
      <c r="H17" s="37">
        <v>6.8061499999999995E-3</v>
      </c>
      <c r="I17" s="78">
        <v>304.20657638888895</v>
      </c>
      <c r="J17" s="79">
        <f t="shared" si="0"/>
        <v>2.2373447940517934E-5</v>
      </c>
    </row>
    <row r="18" spans="1:10" x14ac:dyDescent="0.2">
      <c r="A18" s="34" t="s">
        <v>197</v>
      </c>
      <c r="B18" s="34" t="s">
        <v>814</v>
      </c>
      <c r="C18" s="34" t="s">
        <v>1234</v>
      </c>
      <c r="D18" s="34" t="s">
        <v>930</v>
      </c>
      <c r="E18" s="77">
        <v>72.433999999999997</v>
      </c>
      <c r="F18" s="77" t="s">
        <v>1373</v>
      </c>
      <c r="G18" s="77" t="s">
        <v>1373</v>
      </c>
      <c r="H18" s="37">
        <v>1.237475E-2</v>
      </c>
      <c r="I18" s="78">
        <v>1644.8554166666665</v>
      </c>
      <c r="J18" s="79">
        <f t="shared" si="0"/>
        <v>7.5233056198201826E-6</v>
      </c>
    </row>
    <row r="19" spans="1:10" x14ac:dyDescent="0.2">
      <c r="A19" s="34" t="s">
        <v>200</v>
      </c>
      <c r="B19" s="34" t="s">
        <v>814</v>
      </c>
      <c r="C19" s="34" t="s">
        <v>1234</v>
      </c>
      <c r="D19" s="34" t="s">
        <v>930</v>
      </c>
      <c r="E19" s="77">
        <v>72.433999999999997</v>
      </c>
      <c r="F19" s="77" t="s">
        <v>1373</v>
      </c>
      <c r="G19" s="77" t="s">
        <v>1373</v>
      </c>
      <c r="H19" s="37">
        <v>0.12572745999999999</v>
      </c>
      <c r="I19" s="78">
        <v>1644.8554166666665</v>
      </c>
      <c r="J19" s="79">
        <f t="shared" si="0"/>
        <v>7.6436785097373043E-5</v>
      </c>
    </row>
    <row r="20" spans="1:10" x14ac:dyDescent="0.2">
      <c r="A20" s="34" t="s">
        <v>196</v>
      </c>
      <c r="B20" s="34" t="s">
        <v>814</v>
      </c>
      <c r="C20" s="34" t="s">
        <v>1234</v>
      </c>
      <c r="D20" s="34" t="s">
        <v>930</v>
      </c>
      <c r="E20" s="77">
        <v>72.433999999999997</v>
      </c>
      <c r="F20" s="77" t="s">
        <v>1373</v>
      </c>
      <c r="G20" s="77" t="s">
        <v>1373</v>
      </c>
      <c r="H20" s="37">
        <v>0.14998196999999999</v>
      </c>
      <c r="I20" s="78">
        <v>1644.8554166666665</v>
      </c>
      <c r="J20" s="79">
        <f t="shared" si="0"/>
        <v>9.1182464112220601E-5</v>
      </c>
    </row>
    <row r="21" spans="1:10" x14ac:dyDescent="0.2">
      <c r="A21" s="34" t="s">
        <v>199</v>
      </c>
      <c r="B21" s="34" t="s">
        <v>814</v>
      </c>
      <c r="C21" s="34" t="s">
        <v>1234</v>
      </c>
      <c r="D21" s="34" t="s">
        <v>930</v>
      </c>
      <c r="E21" s="77">
        <v>72.433999999999997</v>
      </c>
      <c r="F21" s="77" t="s">
        <v>1373</v>
      </c>
      <c r="G21" s="77" t="s">
        <v>1373</v>
      </c>
      <c r="H21" s="37">
        <v>0.94196596999999993</v>
      </c>
      <c r="I21" s="78">
        <v>1644.8554166666665</v>
      </c>
      <c r="J21" s="79">
        <f t="shared" si="0"/>
        <v>5.7267402378071222E-4</v>
      </c>
    </row>
    <row r="22" spans="1:10" x14ac:dyDescent="0.2">
      <c r="A22" s="34" t="s">
        <v>163</v>
      </c>
      <c r="B22" s="34" t="s">
        <v>808</v>
      </c>
      <c r="C22" s="34" t="s">
        <v>1234</v>
      </c>
      <c r="D22" s="34" t="s">
        <v>930</v>
      </c>
      <c r="E22" s="77">
        <v>72.869</v>
      </c>
      <c r="F22" s="77" t="s">
        <v>1373</v>
      </c>
      <c r="G22" s="77" t="s">
        <v>1373</v>
      </c>
      <c r="H22" s="37">
        <v>0.15933984000000001</v>
      </c>
      <c r="I22" s="78">
        <v>4708.1470555555552</v>
      </c>
      <c r="J22" s="79">
        <f t="shared" si="0"/>
        <v>3.3843428873357083E-5</v>
      </c>
    </row>
    <row r="23" spans="1:10" x14ac:dyDescent="0.2">
      <c r="A23" s="34" t="s">
        <v>245</v>
      </c>
      <c r="B23" s="34" t="s">
        <v>823</v>
      </c>
      <c r="C23" s="34" t="s">
        <v>1235</v>
      </c>
      <c r="D23" s="34" t="s">
        <v>1328</v>
      </c>
      <c r="E23" s="77">
        <v>74.233599999999996</v>
      </c>
      <c r="F23" s="77" t="s">
        <v>1373</v>
      </c>
      <c r="G23" s="77" t="s">
        <v>1373</v>
      </c>
      <c r="H23" s="37">
        <v>7.4891700000000005E-2</v>
      </c>
      <c r="I23" s="78">
        <v>15.465333333333335</v>
      </c>
      <c r="J23" s="79">
        <f t="shared" si="0"/>
        <v>4.8425532373480469E-3</v>
      </c>
    </row>
    <row r="24" spans="1:10" x14ac:dyDescent="0.2">
      <c r="A24" s="34" t="s">
        <v>241</v>
      </c>
      <c r="B24" s="34" t="s">
        <v>823</v>
      </c>
      <c r="C24" s="34" t="s">
        <v>1235</v>
      </c>
      <c r="D24" s="34" t="s">
        <v>1328</v>
      </c>
      <c r="E24" s="77">
        <v>74.233599999999996</v>
      </c>
      <c r="F24" s="77" t="s">
        <v>1373</v>
      </c>
      <c r="G24" s="77" t="s">
        <v>1373</v>
      </c>
      <c r="H24" s="37">
        <v>0.12443543999999999</v>
      </c>
      <c r="I24" s="78">
        <v>15.465333333333335</v>
      </c>
      <c r="J24" s="79">
        <f t="shared" si="0"/>
        <v>8.0460884559013686E-3</v>
      </c>
    </row>
    <row r="25" spans="1:10" x14ac:dyDescent="0.2">
      <c r="A25" s="34" t="s">
        <v>243</v>
      </c>
      <c r="B25" s="34" t="s">
        <v>823</v>
      </c>
      <c r="C25" s="34" t="s">
        <v>1235</v>
      </c>
      <c r="D25" s="34" t="s">
        <v>1328</v>
      </c>
      <c r="E25" s="77">
        <v>74.233599999999996</v>
      </c>
      <c r="F25" s="77" t="s">
        <v>1373</v>
      </c>
      <c r="G25" s="77" t="s">
        <v>1373</v>
      </c>
      <c r="H25" s="37">
        <v>0.12962024999999999</v>
      </c>
      <c r="I25" s="78">
        <v>15.465333333333335</v>
      </c>
      <c r="J25" s="79">
        <f t="shared" si="0"/>
        <v>8.3813421415639255E-3</v>
      </c>
    </row>
    <row r="26" spans="1:10" x14ac:dyDescent="0.2">
      <c r="A26" s="34" t="s">
        <v>525</v>
      </c>
      <c r="B26" s="34" t="s">
        <v>864</v>
      </c>
      <c r="C26" s="34" t="s">
        <v>1207</v>
      </c>
      <c r="D26" s="34" t="s">
        <v>1327</v>
      </c>
      <c r="E26" s="77">
        <v>74.543499999999995</v>
      </c>
      <c r="F26" s="77" t="s">
        <v>1373</v>
      </c>
      <c r="G26" s="77" t="s">
        <v>1373</v>
      </c>
      <c r="H26" s="37">
        <v>0</v>
      </c>
      <c r="I26" s="78">
        <v>35.235333583491155</v>
      </c>
      <c r="J26" s="79">
        <f t="shared" si="0"/>
        <v>0</v>
      </c>
    </row>
    <row r="27" spans="1:10" x14ac:dyDescent="0.2">
      <c r="A27" s="34" t="s">
        <v>527</v>
      </c>
      <c r="B27" s="34" t="s">
        <v>864</v>
      </c>
      <c r="C27" s="34" t="s">
        <v>1207</v>
      </c>
      <c r="D27" s="34" t="s">
        <v>1327</v>
      </c>
      <c r="E27" s="77">
        <v>74.543499999999995</v>
      </c>
      <c r="F27" s="77" t="s">
        <v>1373</v>
      </c>
      <c r="G27" s="77" t="s">
        <v>1373</v>
      </c>
      <c r="H27" s="37">
        <v>0</v>
      </c>
      <c r="I27" s="78">
        <v>35.235333583491155</v>
      </c>
      <c r="J27" s="79">
        <f t="shared" si="0"/>
        <v>0</v>
      </c>
    </row>
    <row r="28" spans="1:10" x14ac:dyDescent="0.2">
      <c r="A28" s="34" t="s">
        <v>506</v>
      </c>
      <c r="B28" s="34" t="s">
        <v>861</v>
      </c>
      <c r="C28" s="34" t="s">
        <v>1207</v>
      </c>
      <c r="D28" s="34" t="s">
        <v>1327</v>
      </c>
      <c r="E28" s="77">
        <v>74.543499999999995</v>
      </c>
      <c r="F28" s="77" t="s">
        <v>1373</v>
      </c>
      <c r="G28" s="77" t="s">
        <v>1373</v>
      </c>
      <c r="H28" s="37">
        <v>0</v>
      </c>
      <c r="I28" s="78">
        <v>118.85711655460858</v>
      </c>
      <c r="J28" s="79">
        <f t="shared" si="0"/>
        <v>0</v>
      </c>
    </row>
    <row r="29" spans="1:10" x14ac:dyDescent="0.2">
      <c r="A29" s="34" t="s">
        <v>473</v>
      </c>
      <c r="B29" s="34" t="s">
        <v>855</v>
      </c>
      <c r="C29" s="34" t="s">
        <v>1207</v>
      </c>
      <c r="D29" s="34" t="s">
        <v>1327</v>
      </c>
      <c r="E29" s="77">
        <v>74.543499999999995</v>
      </c>
      <c r="F29" s="77" t="s">
        <v>1373</v>
      </c>
      <c r="G29" s="77" t="s">
        <v>1373</v>
      </c>
      <c r="H29" s="37">
        <v>2.63745E-3</v>
      </c>
      <c r="I29" s="78">
        <v>256.36116727746207</v>
      </c>
      <c r="J29" s="79">
        <f t="shared" si="0"/>
        <v>1.0288024617805955E-5</v>
      </c>
    </row>
    <row r="30" spans="1:10" x14ac:dyDescent="0.2">
      <c r="A30" s="34" t="s">
        <v>505</v>
      </c>
      <c r="B30" s="34" t="s">
        <v>861</v>
      </c>
      <c r="C30" s="34" t="s">
        <v>1207</v>
      </c>
      <c r="D30" s="34" t="s">
        <v>1327</v>
      </c>
      <c r="E30" s="77">
        <v>74.543499999999995</v>
      </c>
      <c r="F30" s="77" t="s">
        <v>1373</v>
      </c>
      <c r="G30" s="77" t="s">
        <v>1373</v>
      </c>
      <c r="H30" s="37">
        <v>3.1649400000000002E-3</v>
      </c>
      <c r="I30" s="78">
        <v>118.85711655460858</v>
      </c>
      <c r="J30" s="79">
        <f t="shared" si="0"/>
        <v>2.662810685421497E-5</v>
      </c>
    </row>
    <row r="31" spans="1:10" x14ac:dyDescent="0.2">
      <c r="A31" s="34" t="s">
        <v>472</v>
      </c>
      <c r="B31" s="34" t="s">
        <v>855</v>
      </c>
      <c r="C31" s="34" t="s">
        <v>1207</v>
      </c>
      <c r="D31" s="34" t="s">
        <v>1327</v>
      </c>
      <c r="E31" s="77">
        <v>74.543499999999995</v>
      </c>
      <c r="F31" s="77" t="s">
        <v>1373</v>
      </c>
      <c r="G31" s="77" t="s">
        <v>1373</v>
      </c>
      <c r="H31" s="37">
        <v>6.8573699999999998E-3</v>
      </c>
      <c r="I31" s="78">
        <v>256.36116727746207</v>
      </c>
      <c r="J31" s="79">
        <f t="shared" si="0"/>
        <v>2.674886400629548E-5</v>
      </c>
    </row>
    <row r="32" spans="1:10" x14ac:dyDescent="0.2">
      <c r="A32" s="34" t="s">
        <v>489</v>
      </c>
      <c r="B32" s="34" t="s">
        <v>859</v>
      </c>
      <c r="C32" s="34" t="s">
        <v>1207</v>
      </c>
      <c r="D32" s="34" t="s">
        <v>1327</v>
      </c>
      <c r="E32" s="77">
        <v>74.543499999999995</v>
      </c>
      <c r="F32" s="77" t="s">
        <v>1373</v>
      </c>
      <c r="G32" s="77" t="s">
        <v>1373</v>
      </c>
      <c r="H32" s="37">
        <v>2.1099600000000001E-3</v>
      </c>
      <c r="I32" s="78">
        <v>71.399754950284077</v>
      </c>
      <c r="J32" s="79">
        <f t="shared" si="0"/>
        <v>2.9551361926510438E-5</v>
      </c>
    </row>
    <row r="33" spans="1:10" x14ac:dyDescent="0.2">
      <c r="A33" s="34" t="s">
        <v>504</v>
      </c>
      <c r="B33" s="34" t="s">
        <v>861</v>
      </c>
      <c r="C33" s="34" t="s">
        <v>1207</v>
      </c>
      <c r="D33" s="34" t="s">
        <v>1327</v>
      </c>
      <c r="E33" s="77">
        <v>74.543499999999995</v>
      </c>
      <c r="F33" s="77" t="s">
        <v>1373</v>
      </c>
      <c r="G33" s="77" t="s">
        <v>1373</v>
      </c>
      <c r="H33" s="37">
        <v>3.69243E-3</v>
      </c>
      <c r="I33" s="78">
        <v>118.85711655460858</v>
      </c>
      <c r="J33" s="79">
        <f t="shared" si="0"/>
        <v>3.1066124663250795E-5</v>
      </c>
    </row>
    <row r="34" spans="1:10" x14ac:dyDescent="0.2">
      <c r="A34" s="34" t="s">
        <v>444</v>
      </c>
      <c r="B34" s="34" t="s">
        <v>850</v>
      </c>
      <c r="C34" s="34" t="s">
        <v>1207</v>
      </c>
      <c r="D34" s="34" t="s">
        <v>1327</v>
      </c>
      <c r="E34" s="77">
        <v>74.543499999999995</v>
      </c>
      <c r="F34" s="77" t="s">
        <v>1373</v>
      </c>
      <c r="G34" s="77" t="s">
        <v>1373</v>
      </c>
      <c r="H34" s="37">
        <v>3.1649400000000002E-3</v>
      </c>
      <c r="I34" s="78">
        <v>94.587065936710857</v>
      </c>
      <c r="J34" s="79">
        <f t="shared" si="0"/>
        <v>3.3460600227495089E-5</v>
      </c>
    </row>
    <row r="35" spans="1:10" x14ac:dyDescent="0.2">
      <c r="A35" s="34" t="s">
        <v>470</v>
      </c>
      <c r="B35" s="34" t="s">
        <v>855</v>
      </c>
      <c r="C35" s="34" t="s">
        <v>1207</v>
      </c>
      <c r="D35" s="34" t="s">
        <v>1327</v>
      </c>
      <c r="E35" s="77">
        <v>74.543499999999995</v>
      </c>
      <c r="F35" s="77" t="s">
        <v>1373</v>
      </c>
      <c r="G35" s="77" t="s">
        <v>1373</v>
      </c>
      <c r="H35" s="37">
        <v>1.1077290000000002E-2</v>
      </c>
      <c r="I35" s="78">
        <v>256.36116727746207</v>
      </c>
      <c r="J35" s="79">
        <f t="shared" si="0"/>
        <v>4.3209703394785017E-5</v>
      </c>
    </row>
    <row r="36" spans="1:10" x14ac:dyDescent="0.2">
      <c r="A36" s="34" t="s">
        <v>497</v>
      </c>
      <c r="B36" s="34" t="s">
        <v>860</v>
      </c>
      <c r="C36" s="34" t="s">
        <v>1207</v>
      </c>
      <c r="D36" s="34" t="s">
        <v>1327</v>
      </c>
      <c r="E36" s="77">
        <v>74.543499999999995</v>
      </c>
      <c r="F36" s="77" t="s">
        <v>1373</v>
      </c>
      <c r="G36" s="77" t="s">
        <v>1373</v>
      </c>
      <c r="H36" s="37">
        <v>4.2199200000000003E-3</v>
      </c>
      <c r="I36" s="78">
        <v>87.05318404592802</v>
      </c>
      <c r="J36" s="79">
        <f t="shared" si="0"/>
        <v>4.8475194172950992E-5</v>
      </c>
    </row>
    <row r="37" spans="1:10" x14ac:dyDescent="0.2">
      <c r="A37" s="34" t="s">
        <v>501</v>
      </c>
      <c r="B37" s="34" t="s">
        <v>860</v>
      </c>
      <c r="C37" s="34" t="s">
        <v>1207</v>
      </c>
      <c r="D37" s="34" t="s">
        <v>1327</v>
      </c>
      <c r="E37" s="77">
        <v>74.543499999999995</v>
      </c>
      <c r="F37" s="77" t="s">
        <v>1373</v>
      </c>
      <c r="G37" s="77" t="s">
        <v>1373</v>
      </c>
      <c r="H37" s="37">
        <v>4.2199200000000003E-3</v>
      </c>
      <c r="I37" s="78">
        <v>87.05318404592802</v>
      </c>
      <c r="J37" s="79">
        <f t="shared" si="0"/>
        <v>4.8475194172950992E-5</v>
      </c>
    </row>
    <row r="38" spans="1:10" x14ac:dyDescent="0.2">
      <c r="A38" s="34" t="s">
        <v>448</v>
      </c>
      <c r="B38" s="34" t="s">
        <v>851</v>
      </c>
      <c r="C38" s="34" t="s">
        <v>1207</v>
      </c>
      <c r="D38" s="34" t="s">
        <v>1327</v>
      </c>
      <c r="E38" s="77">
        <v>74.543499999999995</v>
      </c>
      <c r="F38" s="77" t="s">
        <v>1373</v>
      </c>
      <c r="G38" s="77" t="s">
        <v>1373</v>
      </c>
      <c r="H38" s="37">
        <v>2.63745E-3</v>
      </c>
      <c r="I38" s="78">
        <v>51.489016683238624</v>
      </c>
      <c r="J38" s="79">
        <f t="shared" si="0"/>
        <v>5.1223545717053422E-5</v>
      </c>
    </row>
    <row r="39" spans="1:10" x14ac:dyDescent="0.2">
      <c r="A39" s="34" t="s">
        <v>494</v>
      </c>
      <c r="B39" s="34" t="s">
        <v>859</v>
      </c>
      <c r="C39" s="34" t="s">
        <v>1207</v>
      </c>
      <c r="D39" s="34" t="s">
        <v>1327</v>
      </c>
      <c r="E39" s="77">
        <v>74.543499999999995</v>
      </c>
      <c r="F39" s="77" t="s">
        <v>1373</v>
      </c>
      <c r="G39" s="77" t="s">
        <v>1373</v>
      </c>
      <c r="H39" s="37">
        <v>4.2199200000000003E-3</v>
      </c>
      <c r="I39" s="78">
        <v>71.399754950284077</v>
      </c>
      <c r="J39" s="79">
        <f t="shared" si="0"/>
        <v>5.9102723853020876E-5</v>
      </c>
    </row>
    <row r="40" spans="1:10" x14ac:dyDescent="0.2">
      <c r="A40" s="34" t="s">
        <v>488</v>
      </c>
      <c r="B40" s="34" t="s">
        <v>859</v>
      </c>
      <c r="C40" s="34" t="s">
        <v>1207</v>
      </c>
      <c r="D40" s="34" t="s">
        <v>1327</v>
      </c>
      <c r="E40" s="77">
        <v>74.543499999999995</v>
      </c>
      <c r="F40" s="77" t="s">
        <v>1373</v>
      </c>
      <c r="G40" s="77" t="s">
        <v>1373</v>
      </c>
      <c r="H40" s="37">
        <v>4.7474099999999997E-3</v>
      </c>
      <c r="I40" s="78">
        <v>71.399754950284077</v>
      </c>
      <c r="J40" s="79">
        <f t="shared" si="0"/>
        <v>6.6490564334648479E-5</v>
      </c>
    </row>
    <row r="41" spans="1:10" x14ac:dyDescent="0.2">
      <c r="A41" s="34" t="s">
        <v>446</v>
      </c>
      <c r="B41" s="34" t="s">
        <v>851</v>
      </c>
      <c r="C41" s="34" t="s">
        <v>1207</v>
      </c>
      <c r="D41" s="34" t="s">
        <v>1327</v>
      </c>
      <c r="E41" s="77">
        <v>74.543499999999995</v>
      </c>
      <c r="F41" s="77" t="s">
        <v>1373</v>
      </c>
      <c r="G41" s="77" t="s">
        <v>1373</v>
      </c>
      <c r="H41" s="37">
        <v>4.7474099999999997E-3</v>
      </c>
      <c r="I41" s="78">
        <v>51.489016683238624</v>
      </c>
      <c r="J41" s="79">
        <f t="shared" si="0"/>
        <v>9.2202382290696152E-5</v>
      </c>
    </row>
    <row r="42" spans="1:10" x14ac:dyDescent="0.2">
      <c r="A42" s="34" t="s">
        <v>456</v>
      </c>
      <c r="B42" s="34" t="s">
        <v>852</v>
      </c>
      <c r="C42" s="34" t="s">
        <v>1207</v>
      </c>
      <c r="D42" s="34" t="s">
        <v>1327</v>
      </c>
      <c r="E42" s="77">
        <v>74.543499999999995</v>
      </c>
      <c r="F42" s="77" t="s">
        <v>1373</v>
      </c>
      <c r="G42" s="77" t="s">
        <v>1373</v>
      </c>
      <c r="H42" s="37">
        <v>5.2748999999999999E-3</v>
      </c>
      <c r="I42" s="78">
        <v>30.053172054924239</v>
      </c>
      <c r="J42" s="79">
        <f t="shared" si="0"/>
        <v>1.755189099626408E-4</v>
      </c>
    </row>
    <row r="43" spans="1:10" x14ac:dyDescent="0.2">
      <c r="A43" s="34" t="s">
        <v>454</v>
      </c>
      <c r="B43" s="34" t="s">
        <v>851</v>
      </c>
      <c r="C43" s="34" t="s">
        <v>1207</v>
      </c>
      <c r="D43" s="34" t="s">
        <v>1327</v>
      </c>
      <c r="E43" s="77">
        <v>74.543499999999995</v>
      </c>
      <c r="F43" s="77" t="s">
        <v>1373</v>
      </c>
      <c r="G43" s="77" t="s">
        <v>1373</v>
      </c>
      <c r="H43" s="37">
        <v>9.4948199999999993E-3</v>
      </c>
      <c r="I43" s="78">
        <v>51.489016683238624</v>
      </c>
      <c r="J43" s="79">
        <f t="shared" si="0"/>
        <v>1.844047645813923E-4</v>
      </c>
    </row>
    <row r="44" spans="1:10" x14ac:dyDescent="0.2">
      <c r="A44" s="34" t="s">
        <v>452</v>
      </c>
      <c r="B44" s="34" t="s">
        <v>851</v>
      </c>
      <c r="C44" s="34" t="s">
        <v>1207</v>
      </c>
      <c r="D44" s="34" t="s">
        <v>1327</v>
      </c>
      <c r="E44" s="77">
        <v>74.543499999999995</v>
      </c>
      <c r="F44" s="77" t="s">
        <v>1373</v>
      </c>
      <c r="G44" s="77" t="s">
        <v>1373</v>
      </c>
      <c r="H44" s="37">
        <v>1.05498E-2</v>
      </c>
      <c r="I44" s="78">
        <v>51.489016683238624</v>
      </c>
      <c r="J44" s="79">
        <f t="shared" si="0"/>
        <v>2.0489418286821369E-4</v>
      </c>
    </row>
    <row r="45" spans="1:10" x14ac:dyDescent="0.2">
      <c r="A45" s="34" t="s">
        <v>507</v>
      </c>
      <c r="B45" s="34" t="s">
        <v>861</v>
      </c>
      <c r="C45" s="34" t="s">
        <v>1207</v>
      </c>
      <c r="D45" s="34" t="s">
        <v>1327</v>
      </c>
      <c r="E45" s="77">
        <v>74.543499999999995</v>
      </c>
      <c r="F45" s="77" t="s">
        <v>1373</v>
      </c>
      <c r="G45" s="77" t="s">
        <v>1373</v>
      </c>
      <c r="H45" s="37">
        <v>2.9011950000000002E-2</v>
      </c>
      <c r="I45" s="78">
        <v>118.85711655460858</v>
      </c>
      <c r="J45" s="79">
        <f t="shared" si="0"/>
        <v>2.4409097949697054E-4</v>
      </c>
    </row>
    <row r="46" spans="1:10" x14ac:dyDescent="0.2">
      <c r="A46" s="34" t="s">
        <v>490</v>
      </c>
      <c r="B46" s="34" t="s">
        <v>859</v>
      </c>
      <c r="C46" s="34" t="s">
        <v>1207</v>
      </c>
      <c r="D46" s="34" t="s">
        <v>1327</v>
      </c>
      <c r="E46" s="77">
        <v>74.543499999999995</v>
      </c>
      <c r="F46" s="77" t="s">
        <v>1373</v>
      </c>
      <c r="G46" s="77" t="s">
        <v>1373</v>
      </c>
      <c r="H46" s="37">
        <v>1.7934660000000002E-2</v>
      </c>
      <c r="I46" s="78">
        <v>71.399754950284077</v>
      </c>
      <c r="J46" s="79">
        <f t="shared" si="0"/>
        <v>2.5118657637533876E-4</v>
      </c>
    </row>
    <row r="47" spans="1:10" x14ac:dyDescent="0.2">
      <c r="A47" s="34" t="s">
        <v>503</v>
      </c>
      <c r="B47" s="34" t="s">
        <v>861</v>
      </c>
      <c r="C47" s="34" t="s">
        <v>1207</v>
      </c>
      <c r="D47" s="34" t="s">
        <v>1327</v>
      </c>
      <c r="E47" s="77">
        <v>74.543499999999995</v>
      </c>
      <c r="F47" s="77" t="s">
        <v>1373</v>
      </c>
      <c r="G47" s="77" t="s">
        <v>1373</v>
      </c>
      <c r="H47" s="37">
        <v>3.3759360000000002E-2</v>
      </c>
      <c r="I47" s="78">
        <v>118.85711655460858</v>
      </c>
      <c r="J47" s="79">
        <f t="shared" si="0"/>
        <v>2.8403313977829299E-4</v>
      </c>
    </row>
    <row r="48" spans="1:10" x14ac:dyDescent="0.2">
      <c r="A48" s="34" t="s">
        <v>450</v>
      </c>
      <c r="B48" s="34" t="s">
        <v>851</v>
      </c>
      <c r="C48" s="34" t="s">
        <v>1207</v>
      </c>
      <c r="D48" s="34" t="s">
        <v>1327</v>
      </c>
      <c r="E48" s="77">
        <v>74.543499999999995</v>
      </c>
      <c r="F48" s="77" t="s">
        <v>1373</v>
      </c>
      <c r="G48" s="77" t="s">
        <v>1373</v>
      </c>
      <c r="H48" s="37">
        <v>1.476972E-2</v>
      </c>
      <c r="I48" s="78">
        <v>51.489016683238624</v>
      </c>
      <c r="J48" s="79">
        <f t="shared" si="0"/>
        <v>2.8685185601549917E-4</v>
      </c>
    </row>
    <row r="49" spans="1:10" x14ac:dyDescent="0.2">
      <c r="A49" s="34" t="s">
        <v>471</v>
      </c>
      <c r="B49" s="34" t="s">
        <v>855</v>
      </c>
      <c r="C49" s="34" t="s">
        <v>1207</v>
      </c>
      <c r="D49" s="34" t="s">
        <v>1327</v>
      </c>
      <c r="E49" s="77">
        <v>74.543499999999995</v>
      </c>
      <c r="F49" s="77" t="s">
        <v>1373</v>
      </c>
      <c r="G49" s="77" t="s">
        <v>1373</v>
      </c>
      <c r="H49" s="37">
        <v>8.2288440000000004E-2</v>
      </c>
      <c r="I49" s="78">
        <v>256.36116727746207</v>
      </c>
      <c r="J49" s="79">
        <f t="shared" si="0"/>
        <v>3.2098636807554578E-4</v>
      </c>
    </row>
    <row r="50" spans="1:10" x14ac:dyDescent="0.2">
      <c r="A50" s="34" t="s">
        <v>459</v>
      </c>
      <c r="B50" s="34" t="s">
        <v>852</v>
      </c>
      <c r="C50" s="34" t="s">
        <v>1207</v>
      </c>
      <c r="D50" s="34" t="s">
        <v>1327</v>
      </c>
      <c r="E50" s="77">
        <v>74.543499999999995</v>
      </c>
      <c r="F50" s="77" t="s">
        <v>1373</v>
      </c>
      <c r="G50" s="77" t="s">
        <v>1373</v>
      </c>
      <c r="H50" s="37">
        <v>1.05498E-2</v>
      </c>
      <c r="I50" s="78">
        <v>30.053172054924239</v>
      </c>
      <c r="J50" s="79">
        <f t="shared" si="0"/>
        <v>3.5103781992528159E-4</v>
      </c>
    </row>
    <row r="51" spans="1:10" x14ac:dyDescent="0.2">
      <c r="A51" s="34" t="s">
        <v>496</v>
      </c>
      <c r="B51" s="34" t="s">
        <v>860</v>
      </c>
      <c r="C51" s="34" t="s">
        <v>1207</v>
      </c>
      <c r="D51" s="34" t="s">
        <v>1327</v>
      </c>
      <c r="E51" s="77">
        <v>74.543499999999995</v>
      </c>
      <c r="F51" s="77" t="s">
        <v>1373</v>
      </c>
      <c r="G51" s="77" t="s">
        <v>1373</v>
      </c>
      <c r="H51" s="37">
        <v>3.3231870000000004E-2</v>
      </c>
      <c r="I51" s="78">
        <v>87.05318404592802</v>
      </c>
      <c r="J51" s="79">
        <f t="shared" si="0"/>
        <v>3.8174215411198909E-4</v>
      </c>
    </row>
    <row r="52" spans="1:10" x14ac:dyDescent="0.2">
      <c r="A52" s="34" t="s">
        <v>453</v>
      </c>
      <c r="B52" s="34" t="s">
        <v>851</v>
      </c>
      <c r="C52" s="34" t="s">
        <v>1207</v>
      </c>
      <c r="D52" s="34" t="s">
        <v>1327</v>
      </c>
      <c r="E52" s="77">
        <v>74.543499999999995</v>
      </c>
      <c r="F52" s="77" t="s">
        <v>1373</v>
      </c>
      <c r="G52" s="77" t="s">
        <v>1373</v>
      </c>
      <c r="H52" s="37">
        <v>2.2154580000000004E-2</v>
      </c>
      <c r="I52" s="78">
        <v>51.489016683238624</v>
      </c>
      <c r="J52" s="79">
        <f t="shared" si="0"/>
        <v>4.3027778402324879E-4</v>
      </c>
    </row>
    <row r="53" spans="1:10" x14ac:dyDescent="0.2">
      <c r="A53" s="34" t="s">
        <v>526</v>
      </c>
      <c r="B53" s="34" t="s">
        <v>864</v>
      </c>
      <c r="C53" s="34" t="s">
        <v>1207</v>
      </c>
      <c r="D53" s="34" t="s">
        <v>1327</v>
      </c>
      <c r="E53" s="77">
        <v>74.543499999999995</v>
      </c>
      <c r="F53" s="77" t="s">
        <v>1373</v>
      </c>
      <c r="G53" s="77" t="s">
        <v>1373</v>
      </c>
      <c r="H53" s="37">
        <v>1.8989639999999999E-2</v>
      </c>
      <c r="I53" s="78">
        <v>35.235333583491155</v>
      </c>
      <c r="J53" s="79">
        <f t="shared" si="0"/>
        <v>5.3893742640476183E-4</v>
      </c>
    </row>
    <row r="54" spans="1:10" x14ac:dyDescent="0.2">
      <c r="A54" s="34" t="s">
        <v>499</v>
      </c>
      <c r="B54" s="34" t="s">
        <v>860</v>
      </c>
      <c r="C54" s="34" t="s">
        <v>1207</v>
      </c>
      <c r="D54" s="34" t="s">
        <v>1327</v>
      </c>
      <c r="E54" s="77">
        <v>74.543499999999995</v>
      </c>
      <c r="F54" s="77" t="s">
        <v>1373</v>
      </c>
      <c r="G54" s="77" t="s">
        <v>1373</v>
      </c>
      <c r="H54" s="37">
        <v>5.4858959999999998E-2</v>
      </c>
      <c r="I54" s="78">
        <v>87.05318404592802</v>
      </c>
      <c r="J54" s="79">
        <f t="shared" si="0"/>
        <v>6.3017752424836281E-4</v>
      </c>
    </row>
    <row r="55" spans="1:10" x14ac:dyDescent="0.2">
      <c r="A55" s="34" t="s">
        <v>449</v>
      </c>
      <c r="B55" s="34" t="s">
        <v>851</v>
      </c>
      <c r="C55" s="34" t="s">
        <v>1207</v>
      </c>
      <c r="D55" s="34" t="s">
        <v>1327</v>
      </c>
      <c r="E55" s="77">
        <v>74.543499999999995</v>
      </c>
      <c r="F55" s="77" t="s">
        <v>1373</v>
      </c>
      <c r="G55" s="77" t="s">
        <v>1373</v>
      </c>
      <c r="H55" s="37">
        <v>3.3759360000000002E-2</v>
      </c>
      <c r="I55" s="78">
        <v>51.489016683238624</v>
      </c>
      <c r="J55" s="79">
        <f t="shared" si="0"/>
        <v>6.5566138517828389E-4</v>
      </c>
    </row>
    <row r="56" spans="1:10" x14ac:dyDescent="0.2">
      <c r="A56" s="34" t="s">
        <v>500</v>
      </c>
      <c r="B56" s="34" t="s">
        <v>860</v>
      </c>
      <c r="C56" s="34" t="s">
        <v>1207</v>
      </c>
      <c r="D56" s="34" t="s">
        <v>1327</v>
      </c>
      <c r="E56" s="77">
        <v>74.543499999999995</v>
      </c>
      <c r="F56" s="77" t="s">
        <v>1373</v>
      </c>
      <c r="G56" s="77" t="s">
        <v>1373</v>
      </c>
      <c r="H56" s="37">
        <v>6.3298800000000002E-2</v>
      </c>
      <c r="I56" s="78">
        <v>87.05318404592802</v>
      </c>
      <c r="J56" s="79">
        <f t="shared" si="0"/>
        <v>7.2712791259426485E-4</v>
      </c>
    </row>
    <row r="57" spans="1:10" x14ac:dyDescent="0.2">
      <c r="A57" s="34" t="s">
        <v>455</v>
      </c>
      <c r="B57" s="34" t="s">
        <v>851</v>
      </c>
      <c r="C57" s="34" t="s">
        <v>1207</v>
      </c>
      <c r="D57" s="34" t="s">
        <v>1327</v>
      </c>
      <c r="E57" s="77">
        <v>74.543499999999995</v>
      </c>
      <c r="F57" s="77" t="s">
        <v>1373</v>
      </c>
      <c r="G57" s="77" t="s">
        <v>1373</v>
      </c>
      <c r="H57" s="37">
        <v>3.7451789999999999E-2</v>
      </c>
      <c r="I57" s="78">
        <v>51.489016683238624</v>
      </c>
      <c r="J57" s="79">
        <f t="shared" si="0"/>
        <v>7.2737434918215859E-4</v>
      </c>
    </row>
    <row r="58" spans="1:10" x14ac:dyDescent="0.2">
      <c r="A58" s="34" t="s">
        <v>435</v>
      </c>
      <c r="B58" s="34" t="s">
        <v>847</v>
      </c>
      <c r="C58" s="34" t="s">
        <v>1207</v>
      </c>
      <c r="D58" s="34" t="s">
        <v>1327</v>
      </c>
      <c r="E58" s="77">
        <v>74.543499999999995</v>
      </c>
      <c r="F58" s="77" t="s">
        <v>1373</v>
      </c>
      <c r="G58" s="77" t="s">
        <v>1373</v>
      </c>
      <c r="H58" s="37">
        <v>1.5824700000000001E-2</v>
      </c>
      <c r="I58" s="78">
        <v>14.265150528724748</v>
      </c>
      <c r="J58" s="79">
        <f t="shared" si="0"/>
        <v>1.1093258334803336E-3</v>
      </c>
    </row>
    <row r="59" spans="1:10" x14ac:dyDescent="0.2">
      <c r="A59" s="34" t="s">
        <v>498</v>
      </c>
      <c r="B59" s="34" t="s">
        <v>860</v>
      </c>
      <c r="C59" s="34" t="s">
        <v>1207</v>
      </c>
      <c r="D59" s="34" t="s">
        <v>1327</v>
      </c>
      <c r="E59" s="77">
        <v>74.543499999999995</v>
      </c>
      <c r="F59" s="77" t="s">
        <v>1373</v>
      </c>
      <c r="G59" s="77" t="s">
        <v>1373</v>
      </c>
      <c r="H59" s="37">
        <v>0.14611473000000003</v>
      </c>
      <c r="I59" s="78">
        <v>87.05318404592802</v>
      </c>
      <c r="J59" s="79">
        <f t="shared" si="0"/>
        <v>1.6784535982384283E-3</v>
      </c>
    </row>
    <row r="60" spans="1:10" x14ac:dyDescent="0.2">
      <c r="A60" s="34" t="s">
        <v>451</v>
      </c>
      <c r="B60" s="34" t="s">
        <v>851</v>
      </c>
      <c r="C60" s="34" t="s">
        <v>1207</v>
      </c>
      <c r="D60" s="34" t="s">
        <v>1327</v>
      </c>
      <c r="E60" s="77">
        <v>74.543499999999995</v>
      </c>
      <c r="F60" s="77" t="s">
        <v>1373</v>
      </c>
      <c r="G60" s="77" t="s">
        <v>1373</v>
      </c>
      <c r="H60" s="37">
        <v>0.10708047000000001</v>
      </c>
      <c r="I60" s="78">
        <v>51.489016683238624</v>
      </c>
      <c r="J60" s="79">
        <f t="shared" si="0"/>
        <v>2.079675956112369E-3</v>
      </c>
    </row>
    <row r="61" spans="1:10" x14ac:dyDescent="0.2">
      <c r="A61" s="34" t="s">
        <v>153</v>
      </c>
      <c r="B61" s="34" t="s">
        <v>804</v>
      </c>
      <c r="C61" s="34" t="s">
        <v>1234</v>
      </c>
      <c r="D61" s="34" t="s">
        <v>930</v>
      </c>
      <c r="E61" s="77">
        <v>74.882999999999996</v>
      </c>
      <c r="F61" s="77" t="s">
        <v>1373</v>
      </c>
      <c r="G61" s="77" t="s">
        <v>1373</v>
      </c>
      <c r="H61" s="37">
        <v>0.16145051999999999</v>
      </c>
      <c r="I61" s="78">
        <v>121.16485416666667</v>
      </c>
      <c r="J61" s="79">
        <f t="shared" si="0"/>
        <v>1.3324863972346214E-3</v>
      </c>
    </row>
    <row r="62" spans="1:10" x14ac:dyDescent="0.2">
      <c r="A62" s="34" t="s">
        <v>483</v>
      </c>
      <c r="B62" s="34" t="s">
        <v>857</v>
      </c>
      <c r="C62" s="34" t="s">
        <v>1207</v>
      </c>
      <c r="D62" s="34" t="s">
        <v>1327</v>
      </c>
      <c r="E62" s="77">
        <v>74.929000000000002</v>
      </c>
      <c r="F62" s="77" t="s">
        <v>1373</v>
      </c>
      <c r="G62" s="77" t="s">
        <v>1373</v>
      </c>
      <c r="H62" s="37">
        <v>5.3748000000000001E-4</v>
      </c>
      <c r="I62" s="78">
        <v>23.829101279987373</v>
      </c>
      <c r="J62" s="79">
        <f t="shared" si="0"/>
        <v>2.2555613561951541E-5</v>
      </c>
    </row>
    <row r="63" spans="1:10" x14ac:dyDescent="0.2">
      <c r="A63" s="34" t="s">
        <v>482</v>
      </c>
      <c r="B63" s="34" t="s">
        <v>857</v>
      </c>
      <c r="C63" s="34" t="s">
        <v>1207</v>
      </c>
      <c r="D63" s="34" t="s">
        <v>1327</v>
      </c>
      <c r="E63" s="77">
        <v>74.929000000000002</v>
      </c>
      <c r="F63" s="77" t="s">
        <v>1373</v>
      </c>
      <c r="G63" s="77" t="s">
        <v>1373</v>
      </c>
      <c r="H63" s="37">
        <v>1.6124399999999999E-3</v>
      </c>
      <c r="I63" s="78">
        <v>23.829101279987373</v>
      </c>
      <c r="J63" s="79">
        <f t="shared" si="0"/>
        <v>6.7666840685854616E-5</v>
      </c>
    </row>
    <row r="64" spans="1:10" x14ac:dyDescent="0.2">
      <c r="A64" s="34" t="s">
        <v>484</v>
      </c>
      <c r="B64" s="34" t="s">
        <v>857</v>
      </c>
      <c r="C64" s="34" t="s">
        <v>1207</v>
      </c>
      <c r="D64" s="34" t="s">
        <v>1327</v>
      </c>
      <c r="E64" s="77">
        <v>74.929000000000002</v>
      </c>
      <c r="F64" s="77" t="s">
        <v>1373</v>
      </c>
      <c r="G64" s="77" t="s">
        <v>1373</v>
      </c>
      <c r="H64" s="37">
        <v>2.6873999999999999E-3</v>
      </c>
      <c r="I64" s="78">
        <v>23.829101279987373</v>
      </c>
      <c r="J64" s="79">
        <f t="shared" si="0"/>
        <v>1.127780678097577E-4</v>
      </c>
    </row>
    <row r="65" spans="1:10" x14ac:dyDescent="0.2">
      <c r="A65" s="34" t="s">
        <v>385</v>
      </c>
      <c r="B65" s="34" t="s">
        <v>842</v>
      </c>
      <c r="C65" s="34" t="s">
        <v>1207</v>
      </c>
      <c r="D65" s="34" t="s">
        <v>930</v>
      </c>
      <c r="E65" s="77">
        <v>74.933000000000007</v>
      </c>
      <c r="F65" s="77" t="s">
        <v>1373</v>
      </c>
      <c r="G65" s="77" t="s">
        <v>1373</v>
      </c>
      <c r="H65" s="37">
        <v>0</v>
      </c>
      <c r="I65" s="78">
        <v>103.03287500000002</v>
      </c>
      <c r="J65" s="79">
        <f t="shared" si="0"/>
        <v>0</v>
      </c>
    </row>
    <row r="66" spans="1:10" x14ac:dyDescent="0.2">
      <c r="A66" s="34" t="s">
        <v>388</v>
      </c>
      <c r="B66" s="34" t="s">
        <v>842</v>
      </c>
      <c r="C66" s="34" t="s">
        <v>1207</v>
      </c>
      <c r="D66" s="34" t="s">
        <v>930</v>
      </c>
      <c r="E66" s="77">
        <v>74.933000000000007</v>
      </c>
      <c r="F66" s="77" t="s">
        <v>1373</v>
      </c>
      <c r="G66" s="77" t="s">
        <v>1373</v>
      </c>
      <c r="H66" s="37">
        <v>0</v>
      </c>
      <c r="I66" s="78">
        <v>103.03287500000002</v>
      </c>
      <c r="J66" s="79">
        <f t="shared" ref="J66:J129" si="1">H66/I66</f>
        <v>0</v>
      </c>
    </row>
    <row r="67" spans="1:10" x14ac:dyDescent="0.2">
      <c r="A67" s="34" t="s">
        <v>386</v>
      </c>
      <c r="B67" s="34" t="s">
        <v>842</v>
      </c>
      <c r="C67" s="34" t="s">
        <v>1207</v>
      </c>
      <c r="D67" s="34" t="s">
        <v>930</v>
      </c>
      <c r="E67" s="77">
        <v>74.933000000000007</v>
      </c>
      <c r="F67" s="77" t="s">
        <v>1373</v>
      </c>
      <c r="G67" s="77" t="s">
        <v>1373</v>
      </c>
      <c r="H67" s="37">
        <v>1.0937399999999999E-3</v>
      </c>
      <c r="I67" s="78">
        <v>103.03287500000002</v>
      </c>
      <c r="J67" s="79">
        <f t="shared" si="1"/>
        <v>1.0615446768810438E-5</v>
      </c>
    </row>
    <row r="68" spans="1:10" x14ac:dyDescent="0.2">
      <c r="A68" s="34" t="s">
        <v>387</v>
      </c>
      <c r="B68" s="34" t="s">
        <v>842</v>
      </c>
      <c r="C68" s="34" t="s">
        <v>1207</v>
      </c>
      <c r="D68" s="34" t="s">
        <v>930</v>
      </c>
      <c r="E68" s="77">
        <v>74.933000000000007</v>
      </c>
      <c r="F68" s="77" t="s">
        <v>1373</v>
      </c>
      <c r="G68" s="77" t="s">
        <v>1373</v>
      </c>
      <c r="H68" s="37">
        <v>3.8280899999999997E-3</v>
      </c>
      <c r="I68" s="78">
        <v>103.03287500000002</v>
      </c>
      <c r="J68" s="79">
        <f t="shared" si="1"/>
        <v>3.7154063690836531E-5</v>
      </c>
    </row>
    <row r="69" spans="1:10" x14ac:dyDescent="0.2">
      <c r="A69" s="34" t="s">
        <v>428</v>
      </c>
      <c r="B69" s="34" t="s">
        <v>846</v>
      </c>
      <c r="C69" s="34" t="s">
        <v>1207</v>
      </c>
      <c r="D69" s="34" t="s">
        <v>930</v>
      </c>
      <c r="E69" s="77">
        <v>75.051000000000002</v>
      </c>
      <c r="F69" s="77" t="s">
        <v>1373</v>
      </c>
      <c r="G69" s="77" t="s">
        <v>1373</v>
      </c>
      <c r="H69" s="37">
        <v>1.67859E-3</v>
      </c>
      <c r="I69" s="78">
        <v>59.415374999999997</v>
      </c>
      <c r="J69" s="79">
        <f t="shared" si="1"/>
        <v>2.8251778264464377E-5</v>
      </c>
    </row>
    <row r="70" spans="1:10" x14ac:dyDescent="0.2">
      <c r="A70" s="34" t="s">
        <v>516</v>
      </c>
      <c r="B70" s="34" t="s">
        <v>863</v>
      </c>
      <c r="C70" s="34" t="s">
        <v>1207</v>
      </c>
      <c r="D70" s="34" t="s">
        <v>1327</v>
      </c>
      <c r="E70" s="77">
        <v>76.188800000000001</v>
      </c>
      <c r="F70" s="77" t="s">
        <v>1373</v>
      </c>
      <c r="G70" s="77" t="s">
        <v>1373</v>
      </c>
      <c r="H70" s="37">
        <v>0</v>
      </c>
      <c r="I70" s="78">
        <v>121.48049235353535</v>
      </c>
      <c r="J70" s="79">
        <f t="shared" si="1"/>
        <v>0</v>
      </c>
    </row>
    <row r="71" spans="1:10" x14ac:dyDescent="0.2">
      <c r="A71" s="34" t="s">
        <v>520</v>
      </c>
      <c r="B71" s="34" t="s">
        <v>863</v>
      </c>
      <c r="C71" s="34" t="s">
        <v>1207</v>
      </c>
      <c r="D71" s="34" t="s">
        <v>1327</v>
      </c>
      <c r="E71" s="77">
        <v>76.188800000000001</v>
      </c>
      <c r="F71" s="77" t="s">
        <v>1373</v>
      </c>
      <c r="G71" s="77" t="s">
        <v>1373</v>
      </c>
      <c r="H71" s="37">
        <v>5.5376999999999998E-4</v>
      </c>
      <c r="I71" s="78">
        <v>121.48049235353535</v>
      </c>
      <c r="J71" s="79">
        <f t="shared" si="1"/>
        <v>4.5585096773266743E-6</v>
      </c>
    </row>
    <row r="72" spans="1:10" x14ac:dyDescent="0.2">
      <c r="A72" s="34" t="s">
        <v>530</v>
      </c>
      <c r="B72" s="34" t="s">
        <v>865</v>
      </c>
      <c r="C72" s="34" t="s">
        <v>1207</v>
      </c>
      <c r="D72" s="34" t="s">
        <v>1327</v>
      </c>
      <c r="E72" s="77">
        <v>76.188800000000001</v>
      </c>
      <c r="F72" s="77" t="s">
        <v>1373</v>
      </c>
      <c r="G72" s="77" t="s">
        <v>1373</v>
      </c>
      <c r="H72" s="37">
        <v>2.2150799999999999E-3</v>
      </c>
      <c r="I72" s="78">
        <v>222.03503816161614</v>
      </c>
      <c r="J72" s="79">
        <f t="shared" si="1"/>
        <v>9.9762632886241798E-6</v>
      </c>
    </row>
    <row r="73" spans="1:10" x14ac:dyDescent="0.2">
      <c r="A73" s="34" t="s">
        <v>529</v>
      </c>
      <c r="B73" s="34" t="s">
        <v>865</v>
      </c>
      <c r="C73" s="34" t="s">
        <v>1207</v>
      </c>
      <c r="D73" s="34" t="s">
        <v>1327</v>
      </c>
      <c r="E73" s="77">
        <v>76.188800000000001</v>
      </c>
      <c r="F73" s="77" t="s">
        <v>1373</v>
      </c>
      <c r="G73" s="77" t="s">
        <v>1373</v>
      </c>
      <c r="H73" s="37">
        <v>2.7688499999999998E-3</v>
      </c>
      <c r="I73" s="78">
        <v>222.03503816161614</v>
      </c>
      <c r="J73" s="79">
        <f t="shared" si="1"/>
        <v>1.2470329110780225E-5</v>
      </c>
    </row>
    <row r="74" spans="1:10" x14ac:dyDescent="0.2">
      <c r="A74" s="34" t="s">
        <v>532</v>
      </c>
      <c r="B74" s="34" t="s">
        <v>865</v>
      </c>
      <c r="C74" s="34" t="s">
        <v>1207</v>
      </c>
      <c r="D74" s="34" t="s">
        <v>1327</v>
      </c>
      <c r="E74" s="77">
        <v>76.188800000000001</v>
      </c>
      <c r="F74" s="77" t="s">
        <v>1373</v>
      </c>
      <c r="G74" s="77" t="s">
        <v>1373</v>
      </c>
      <c r="H74" s="37">
        <v>4.9839299999999993E-3</v>
      </c>
      <c r="I74" s="78">
        <v>222.03503816161614</v>
      </c>
      <c r="J74" s="79">
        <f t="shared" si="1"/>
        <v>2.2446592399404401E-5</v>
      </c>
    </row>
    <row r="75" spans="1:10" x14ac:dyDescent="0.2">
      <c r="A75" s="34" t="s">
        <v>517</v>
      </c>
      <c r="B75" s="34" t="s">
        <v>863</v>
      </c>
      <c r="C75" s="34" t="s">
        <v>1207</v>
      </c>
      <c r="D75" s="34" t="s">
        <v>1327</v>
      </c>
      <c r="E75" s="77">
        <v>76.188800000000001</v>
      </c>
      <c r="F75" s="77" t="s">
        <v>1373</v>
      </c>
      <c r="G75" s="77" t="s">
        <v>1373</v>
      </c>
      <c r="H75" s="37">
        <v>7.1990099999999996E-3</v>
      </c>
      <c r="I75" s="78">
        <v>121.48049235353535</v>
      </c>
      <c r="J75" s="79">
        <f t="shared" si="1"/>
        <v>5.9260625805246767E-5</v>
      </c>
    </row>
    <row r="76" spans="1:10" x14ac:dyDescent="0.2">
      <c r="A76" s="34" t="s">
        <v>522</v>
      </c>
      <c r="B76" s="34" t="s">
        <v>863</v>
      </c>
      <c r="C76" s="34" t="s">
        <v>1207</v>
      </c>
      <c r="D76" s="34" t="s">
        <v>1327</v>
      </c>
      <c r="E76" s="77">
        <v>76.188800000000001</v>
      </c>
      <c r="F76" s="77" t="s">
        <v>1373</v>
      </c>
      <c r="G76" s="77" t="s">
        <v>1373</v>
      </c>
      <c r="H76" s="37">
        <v>0.22427685</v>
      </c>
      <c r="I76" s="78">
        <v>121.48049235353535</v>
      </c>
      <c r="J76" s="79">
        <f t="shared" si="1"/>
        <v>1.8461964193173031E-3</v>
      </c>
    </row>
    <row r="77" spans="1:10" x14ac:dyDescent="0.2">
      <c r="A77" s="34" t="s">
        <v>476</v>
      </c>
      <c r="B77" s="34" t="s">
        <v>856</v>
      </c>
      <c r="C77" s="34" t="s">
        <v>1207</v>
      </c>
      <c r="D77" s="34" t="s">
        <v>1327</v>
      </c>
      <c r="E77" s="77">
        <v>76.427000000000007</v>
      </c>
      <c r="F77" s="77" t="s">
        <v>1373</v>
      </c>
      <c r="G77" s="77" t="s">
        <v>1373</v>
      </c>
      <c r="H77" s="37">
        <v>0</v>
      </c>
      <c r="I77" s="78">
        <v>0.50034595328282827</v>
      </c>
      <c r="J77" s="79">
        <f t="shared" si="1"/>
        <v>0</v>
      </c>
    </row>
    <row r="78" spans="1:10" x14ac:dyDescent="0.2">
      <c r="A78" s="34" t="s">
        <v>481</v>
      </c>
      <c r="B78" s="34" t="s">
        <v>856</v>
      </c>
      <c r="C78" s="34" t="s">
        <v>1207</v>
      </c>
      <c r="D78" s="34" t="s">
        <v>1327</v>
      </c>
      <c r="E78" s="77">
        <v>76.427000000000007</v>
      </c>
      <c r="F78" s="77" t="s">
        <v>1373</v>
      </c>
      <c r="G78" s="77" t="s">
        <v>1373</v>
      </c>
      <c r="H78" s="37">
        <v>9.5942900000000018E-3</v>
      </c>
      <c r="I78" s="78">
        <v>0.50034595328282827</v>
      </c>
      <c r="J78" s="79">
        <f t="shared" si="1"/>
        <v>1.9175312475399758E-2</v>
      </c>
    </row>
    <row r="79" spans="1:10" x14ac:dyDescent="0.2">
      <c r="A79" s="34" t="s">
        <v>475</v>
      </c>
      <c r="B79" s="34" t="s">
        <v>856</v>
      </c>
      <c r="C79" s="34" t="s">
        <v>1207</v>
      </c>
      <c r="D79" s="34" t="s">
        <v>1327</v>
      </c>
      <c r="E79" s="77">
        <v>76.427000000000007</v>
      </c>
      <c r="F79" s="77" t="s">
        <v>1373</v>
      </c>
      <c r="G79" s="77" t="s">
        <v>1373</v>
      </c>
      <c r="H79" s="37">
        <v>7.7883060000000018E-2</v>
      </c>
      <c r="I79" s="78">
        <v>0.50034595328282827</v>
      </c>
      <c r="J79" s="79">
        <f t="shared" si="1"/>
        <v>0.15565841891795099</v>
      </c>
    </row>
    <row r="80" spans="1:10" x14ac:dyDescent="0.2">
      <c r="A80" s="34" t="s">
        <v>206</v>
      </c>
      <c r="B80" s="34" t="s">
        <v>816</v>
      </c>
      <c r="C80" s="34" t="s">
        <v>1235</v>
      </c>
      <c r="D80" s="34" t="s">
        <v>1328</v>
      </c>
      <c r="E80" s="77">
        <v>76.894499999999994</v>
      </c>
      <c r="F80" s="77" t="s">
        <v>1373</v>
      </c>
      <c r="G80" s="77" t="s">
        <v>1373</v>
      </c>
      <c r="H80" s="37">
        <v>0</v>
      </c>
      <c r="I80" s="78">
        <v>784.96468749999997</v>
      </c>
      <c r="J80" s="79">
        <f t="shared" si="1"/>
        <v>0</v>
      </c>
    </row>
    <row r="81" spans="1:10" x14ac:dyDescent="0.2">
      <c r="A81" s="34" t="s">
        <v>233</v>
      </c>
      <c r="B81" s="34" t="s">
        <v>821</v>
      </c>
      <c r="C81" s="34" t="s">
        <v>1235</v>
      </c>
      <c r="D81" s="34" t="s">
        <v>1328</v>
      </c>
      <c r="E81" s="77">
        <v>77.189899999999994</v>
      </c>
      <c r="F81" s="77" t="s">
        <v>1373</v>
      </c>
      <c r="G81" s="77" t="s">
        <v>1373</v>
      </c>
      <c r="H81" s="37">
        <v>0</v>
      </c>
      <c r="I81" s="78">
        <v>1109.6048124999998</v>
      </c>
      <c r="J81" s="79">
        <f t="shared" si="1"/>
        <v>0</v>
      </c>
    </row>
    <row r="82" spans="1:10" x14ac:dyDescent="0.2">
      <c r="A82" s="34" t="s">
        <v>235</v>
      </c>
      <c r="B82" s="34" t="s">
        <v>821</v>
      </c>
      <c r="C82" s="34" t="s">
        <v>1235</v>
      </c>
      <c r="D82" s="34" t="s">
        <v>1328</v>
      </c>
      <c r="E82" s="77">
        <v>77.189899999999994</v>
      </c>
      <c r="F82" s="77" t="s">
        <v>1373</v>
      </c>
      <c r="G82" s="77" t="s">
        <v>1373</v>
      </c>
      <c r="H82" s="37">
        <v>8.1683280000000011E-2</v>
      </c>
      <c r="I82" s="78">
        <v>1109.6048124999998</v>
      </c>
      <c r="J82" s="79">
        <f t="shared" si="1"/>
        <v>7.3614749215049962E-5</v>
      </c>
    </row>
    <row r="83" spans="1:10" x14ac:dyDescent="0.2">
      <c r="A83" s="34" t="s">
        <v>239</v>
      </c>
      <c r="B83" s="34" t="s">
        <v>821</v>
      </c>
      <c r="C83" s="34" t="s">
        <v>1235</v>
      </c>
      <c r="D83" s="34" t="s">
        <v>1328</v>
      </c>
      <c r="E83" s="77">
        <v>77.189899999999994</v>
      </c>
      <c r="F83" s="77" t="s">
        <v>1373</v>
      </c>
      <c r="G83" s="77" t="s">
        <v>1373</v>
      </c>
      <c r="H83" s="37">
        <v>0.10440720000000002</v>
      </c>
      <c r="I83" s="78">
        <v>1109.6048124999998</v>
      </c>
      <c r="J83" s="79">
        <f t="shared" si="1"/>
        <v>9.4094040350063864E-5</v>
      </c>
    </row>
    <row r="84" spans="1:10" x14ac:dyDescent="0.2">
      <c r="A84" s="34" t="s">
        <v>240</v>
      </c>
      <c r="B84" s="34" t="s">
        <v>821</v>
      </c>
      <c r="C84" s="34" t="s">
        <v>1235</v>
      </c>
      <c r="D84" s="34" t="s">
        <v>1328</v>
      </c>
      <c r="E84" s="77">
        <v>77.189899999999994</v>
      </c>
      <c r="F84" s="77" t="s">
        <v>1373</v>
      </c>
      <c r="G84" s="77" t="s">
        <v>1373</v>
      </c>
      <c r="H84" s="37">
        <v>0.10563552</v>
      </c>
      <c r="I84" s="78">
        <v>1109.6048124999998</v>
      </c>
      <c r="J84" s="79">
        <f t="shared" si="1"/>
        <v>9.5201029060064588E-5</v>
      </c>
    </row>
    <row r="85" spans="1:10" x14ac:dyDescent="0.2">
      <c r="A85" s="34" t="s">
        <v>219</v>
      </c>
      <c r="B85" s="34" t="s">
        <v>820</v>
      </c>
      <c r="C85" s="34" t="s">
        <v>1235</v>
      </c>
      <c r="D85" s="34" t="s">
        <v>1328</v>
      </c>
      <c r="E85" s="77">
        <v>78.074399999999997</v>
      </c>
      <c r="F85" s="77" t="s">
        <v>1373</v>
      </c>
      <c r="G85" s="77" t="s">
        <v>1373</v>
      </c>
      <c r="H85" s="37">
        <v>0</v>
      </c>
      <c r="I85" s="78">
        <v>151.81133333333335</v>
      </c>
      <c r="J85" s="79">
        <f t="shared" si="1"/>
        <v>0</v>
      </c>
    </row>
    <row r="86" spans="1:10" x14ac:dyDescent="0.2">
      <c r="A86" s="34" t="s">
        <v>220</v>
      </c>
      <c r="B86" s="34" t="s">
        <v>820</v>
      </c>
      <c r="C86" s="34" t="s">
        <v>1235</v>
      </c>
      <c r="D86" s="34" t="s">
        <v>1328</v>
      </c>
      <c r="E86" s="77">
        <v>78.074399999999997</v>
      </c>
      <c r="F86" s="77" t="s">
        <v>1373</v>
      </c>
      <c r="G86" s="77" t="s">
        <v>1373</v>
      </c>
      <c r="H86" s="37">
        <v>0</v>
      </c>
      <c r="I86" s="78">
        <v>151.81133333333335</v>
      </c>
      <c r="J86" s="79">
        <f t="shared" si="1"/>
        <v>0</v>
      </c>
    </row>
    <row r="87" spans="1:10" x14ac:dyDescent="0.2">
      <c r="A87" s="34" t="s">
        <v>221</v>
      </c>
      <c r="B87" s="34" t="s">
        <v>820</v>
      </c>
      <c r="C87" s="34" t="s">
        <v>1235</v>
      </c>
      <c r="D87" s="34" t="s">
        <v>1328</v>
      </c>
      <c r="E87" s="77">
        <v>78.074399999999997</v>
      </c>
      <c r="F87" s="77" t="s">
        <v>1373</v>
      </c>
      <c r="G87" s="77" t="s">
        <v>1373</v>
      </c>
      <c r="H87" s="37">
        <v>1.24546E-2</v>
      </c>
      <c r="I87" s="78">
        <v>151.81133333333335</v>
      </c>
      <c r="J87" s="79">
        <f t="shared" si="1"/>
        <v>8.2039988231006011E-5</v>
      </c>
    </row>
    <row r="88" spans="1:10" x14ac:dyDescent="0.2">
      <c r="A88" s="34" t="s">
        <v>172</v>
      </c>
      <c r="B88" s="34" t="s">
        <v>810</v>
      </c>
      <c r="C88" s="34" t="s">
        <v>1234</v>
      </c>
      <c r="D88" s="34" t="s">
        <v>930</v>
      </c>
      <c r="E88" s="77">
        <v>78.706000000000003</v>
      </c>
      <c r="F88" s="77" t="s">
        <v>1373</v>
      </c>
      <c r="G88" s="77" t="s">
        <v>1373</v>
      </c>
      <c r="H88" s="37">
        <v>1.604421E-2</v>
      </c>
      <c r="I88" s="78">
        <v>2594.018583333333</v>
      </c>
      <c r="J88" s="79">
        <f t="shared" si="1"/>
        <v>6.1850790518944827E-6</v>
      </c>
    </row>
    <row r="89" spans="1:10" x14ac:dyDescent="0.2">
      <c r="A89" s="34" t="s">
        <v>174</v>
      </c>
      <c r="B89" s="34" t="s">
        <v>810</v>
      </c>
      <c r="C89" s="34" t="s">
        <v>1234</v>
      </c>
      <c r="D89" s="34" t="s">
        <v>930</v>
      </c>
      <c r="E89" s="77">
        <v>78.706000000000003</v>
      </c>
      <c r="F89" s="77" t="s">
        <v>1373</v>
      </c>
      <c r="G89" s="77" t="s">
        <v>1373</v>
      </c>
      <c r="H89" s="37">
        <v>7.3090290000000002E-2</v>
      </c>
      <c r="I89" s="78">
        <v>2594.018583333333</v>
      </c>
      <c r="J89" s="79">
        <f t="shared" si="1"/>
        <v>2.8176471236408198E-5</v>
      </c>
    </row>
    <row r="90" spans="1:10" x14ac:dyDescent="0.2">
      <c r="A90" s="34" t="s">
        <v>175</v>
      </c>
      <c r="B90" s="34" t="s">
        <v>810</v>
      </c>
      <c r="C90" s="34" t="s">
        <v>1234</v>
      </c>
      <c r="D90" s="34" t="s">
        <v>930</v>
      </c>
      <c r="E90" s="77">
        <v>78.706000000000003</v>
      </c>
      <c r="F90" s="77" t="s">
        <v>1373</v>
      </c>
      <c r="G90" s="77" t="s">
        <v>1373</v>
      </c>
      <c r="H90" s="37">
        <v>0.17945746000000001</v>
      </c>
      <c r="I90" s="78">
        <v>2594.018583333333</v>
      </c>
      <c r="J90" s="79">
        <f t="shared" si="1"/>
        <v>6.91812545804494E-5</v>
      </c>
    </row>
    <row r="91" spans="1:10" x14ac:dyDescent="0.2">
      <c r="A91" s="34" t="s">
        <v>368</v>
      </c>
      <c r="B91" s="34" t="s">
        <v>840</v>
      </c>
      <c r="C91" s="34" t="s">
        <v>1235</v>
      </c>
      <c r="D91" s="34" t="s">
        <v>1328</v>
      </c>
      <c r="E91" s="77">
        <v>79.322000000000003</v>
      </c>
      <c r="F91" s="77" t="s">
        <v>1373</v>
      </c>
      <c r="G91" s="77" t="s">
        <v>1373</v>
      </c>
      <c r="H91" s="37">
        <v>5.7303899999999993E-3</v>
      </c>
      <c r="I91" s="78">
        <v>501.27097222222221</v>
      </c>
      <c r="J91" s="79">
        <f t="shared" si="1"/>
        <v>1.1431721199805714E-5</v>
      </c>
    </row>
    <row r="92" spans="1:10" x14ac:dyDescent="0.2">
      <c r="A92" s="34" t="s">
        <v>369</v>
      </c>
      <c r="B92" s="34" t="s">
        <v>840</v>
      </c>
      <c r="C92" s="34" t="s">
        <v>1235</v>
      </c>
      <c r="D92" s="34" t="s">
        <v>1328</v>
      </c>
      <c r="E92" s="77">
        <v>79.322000000000003</v>
      </c>
      <c r="F92" s="77" t="s">
        <v>1373</v>
      </c>
      <c r="G92" s="77" t="s">
        <v>1373</v>
      </c>
      <c r="H92" s="37">
        <v>8.27723E-3</v>
      </c>
      <c r="I92" s="78">
        <v>501.27097222222221</v>
      </c>
      <c r="J92" s="79">
        <f t="shared" si="1"/>
        <v>1.6512486177497147E-5</v>
      </c>
    </row>
    <row r="93" spans="1:10" x14ac:dyDescent="0.2">
      <c r="A93" s="34" t="s">
        <v>365</v>
      </c>
      <c r="B93" s="34" t="s">
        <v>840</v>
      </c>
      <c r="C93" s="34" t="s">
        <v>1235</v>
      </c>
      <c r="D93" s="34" t="s">
        <v>1328</v>
      </c>
      <c r="E93" s="77">
        <v>79.322000000000003</v>
      </c>
      <c r="F93" s="77" t="s">
        <v>1373</v>
      </c>
      <c r="G93" s="77" t="s">
        <v>1373</v>
      </c>
      <c r="H93" s="37">
        <v>3.310892E-2</v>
      </c>
      <c r="I93" s="78">
        <v>501.27097222222221</v>
      </c>
      <c r="J93" s="79">
        <f t="shared" si="1"/>
        <v>6.6049944709988586E-5</v>
      </c>
    </row>
    <row r="94" spans="1:10" x14ac:dyDescent="0.2">
      <c r="A94" s="34" t="s">
        <v>367</v>
      </c>
      <c r="B94" s="34" t="s">
        <v>840</v>
      </c>
      <c r="C94" s="34" t="s">
        <v>1235</v>
      </c>
      <c r="D94" s="34" t="s">
        <v>1328</v>
      </c>
      <c r="E94" s="77">
        <v>79.322000000000003</v>
      </c>
      <c r="F94" s="77" t="s">
        <v>1373</v>
      </c>
      <c r="G94" s="77" t="s">
        <v>1373</v>
      </c>
      <c r="H94" s="37">
        <v>3.9476020000000001E-2</v>
      </c>
      <c r="I94" s="78">
        <v>501.27097222222221</v>
      </c>
      <c r="J94" s="79">
        <f t="shared" si="1"/>
        <v>7.8751857154217157E-5</v>
      </c>
    </row>
    <row r="95" spans="1:10" x14ac:dyDescent="0.2">
      <c r="A95" s="34" t="s">
        <v>381</v>
      </c>
      <c r="B95" s="34" t="s">
        <v>840</v>
      </c>
      <c r="C95" s="34" t="s">
        <v>1235</v>
      </c>
      <c r="D95" s="34" t="s">
        <v>1328</v>
      </c>
      <c r="E95" s="77">
        <v>79.322000000000003</v>
      </c>
      <c r="F95" s="77" t="s">
        <v>1373</v>
      </c>
      <c r="G95" s="77" t="s">
        <v>1373</v>
      </c>
      <c r="H95" s="37">
        <v>6.8127969999999996E-2</v>
      </c>
      <c r="I95" s="78">
        <v>501.27097222222221</v>
      </c>
      <c r="J95" s="79">
        <f t="shared" si="1"/>
        <v>1.3591046315324573E-4</v>
      </c>
    </row>
    <row r="96" spans="1:10" x14ac:dyDescent="0.2">
      <c r="A96" s="34" t="s">
        <v>380</v>
      </c>
      <c r="B96" s="34" t="s">
        <v>840</v>
      </c>
      <c r="C96" s="34" t="s">
        <v>1235</v>
      </c>
      <c r="D96" s="34" t="s">
        <v>1328</v>
      </c>
      <c r="E96" s="77">
        <v>79.322000000000003</v>
      </c>
      <c r="F96" s="77" t="s">
        <v>1373</v>
      </c>
      <c r="G96" s="77" t="s">
        <v>1373</v>
      </c>
      <c r="H96" s="37">
        <v>0.18209905999999998</v>
      </c>
      <c r="I96" s="78">
        <v>501.27097222222221</v>
      </c>
      <c r="J96" s="79">
        <f t="shared" si="1"/>
        <v>3.6327469590493716E-4</v>
      </c>
    </row>
    <row r="97" spans="1:10" x14ac:dyDescent="0.2">
      <c r="A97" s="34" t="s">
        <v>184</v>
      </c>
      <c r="B97" s="34" t="s">
        <v>811</v>
      </c>
      <c r="C97" s="34" t="s">
        <v>1234</v>
      </c>
      <c r="D97" s="34" t="s">
        <v>930</v>
      </c>
      <c r="E97" s="77">
        <v>80.179000000000002</v>
      </c>
      <c r="F97" s="77" t="s">
        <v>1373</v>
      </c>
      <c r="G97" s="77" t="s">
        <v>1373</v>
      </c>
      <c r="H97" s="37">
        <v>3.6618600000000003E-3</v>
      </c>
      <c r="I97" s="78">
        <v>7733.3759097222228</v>
      </c>
      <c r="J97" s="79">
        <f t="shared" si="1"/>
        <v>4.7351377234829538E-7</v>
      </c>
    </row>
    <row r="98" spans="1:10" x14ac:dyDescent="0.2">
      <c r="A98" s="34" t="s">
        <v>182</v>
      </c>
      <c r="B98" s="34" t="s">
        <v>811</v>
      </c>
      <c r="C98" s="34" t="s">
        <v>1234</v>
      </c>
      <c r="D98" s="34" t="s">
        <v>930</v>
      </c>
      <c r="E98" s="77">
        <v>80.179000000000002</v>
      </c>
      <c r="F98" s="77" t="s">
        <v>1373</v>
      </c>
      <c r="G98" s="77" t="s">
        <v>1373</v>
      </c>
      <c r="H98" s="37">
        <v>9.1546500000000003E-3</v>
      </c>
      <c r="I98" s="78">
        <v>7733.3759097222228</v>
      </c>
      <c r="J98" s="79">
        <f t="shared" si="1"/>
        <v>1.1837844308707385E-6</v>
      </c>
    </row>
    <row r="99" spans="1:10" x14ac:dyDescent="0.2">
      <c r="A99" s="34" t="s">
        <v>176</v>
      </c>
      <c r="B99" s="34" t="s">
        <v>811</v>
      </c>
      <c r="C99" s="34" t="s">
        <v>1234</v>
      </c>
      <c r="D99" s="34" t="s">
        <v>930</v>
      </c>
      <c r="E99" s="77">
        <v>80.179000000000002</v>
      </c>
      <c r="F99" s="77" t="s">
        <v>1373</v>
      </c>
      <c r="G99" s="77" t="s">
        <v>1373</v>
      </c>
      <c r="H99" s="37">
        <v>1.1595889999999999E-2</v>
      </c>
      <c r="I99" s="78">
        <v>7733.3759097222228</v>
      </c>
      <c r="J99" s="79">
        <f t="shared" si="1"/>
        <v>1.4994602791029353E-6</v>
      </c>
    </row>
    <row r="100" spans="1:10" x14ac:dyDescent="0.2">
      <c r="A100" s="34" t="s">
        <v>183</v>
      </c>
      <c r="B100" s="34" t="s">
        <v>811</v>
      </c>
      <c r="C100" s="34" t="s">
        <v>1234</v>
      </c>
      <c r="D100" s="34" t="s">
        <v>930</v>
      </c>
      <c r="E100" s="77">
        <v>80.179000000000002</v>
      </c>
      <c r="F100" s="77" t="s">
        <v>1373</v>
      </c>
      <c r="G100" s="77" t="s">
        <v>1373</v>
      </c>
      <c r="H100" s="37">
        <v>2.2581469999999999E-2</v>
      </c>
      <c r="I100" s="78">
        <v>7733.3759097222228</v>
      </c>
      <c r="J100" s="79">
        <f t="shared" si="1"/>
        <v>2.9200015961478211E-6</v>
      </c>
    </row>
    <row r="101" spans="1:10" x14ac:dyDescent="0.2">
      <c r="A101" s="34" t="s">
        <v>180</v>
      </c>
      <c r="B101" s="34" t="s">
        <v>811</v>
      </c>
      <c r="C101" s="34" t="s">
        <v>1234</v>
      </c>
      <c r="D101" s="34" t="s">
        <v>930</v>
      </c>
      <c r="E101" s="77">
        <v>80.179000000000002</v>
      </c>
      <c r="F101" s="77" t="s">
        <v>1373</v>
      </c>
      <c r="G101" s="77" t="s">
        <v>1373</v>
      </c>
      <c r="H101" s="37">
        <v>5.0655730000000003E-2</v>
      </c>
      <c r="I101" s="78">
        <v>7733.3759097222228</v>
      </c>
      <c r="J101" s="79">
        <f t="shared" si="1"/>
        <v>6.550273850818086E-6</v>
      </c>
    </row>
    <row r="102" spans="1:10" x14ac:dyDescent="0.2">
      <c r="A102" s="34" t="s">
        <v>177</v>
      </c>
      <c r="B102" s="34" t="s">
        <v>811</v>
      </c>
      <c r="C102" s="34" t="s">
        <v>1234</v>
      </c>
      <c r="D102" s="34" t="s">
        <v>930</v>
      </c>
      <c r="E102" s="77">
        <v>80.179000000000002</v>
      </c>
      <c r="F102" s="77" t="s">
        <v>1373</v>
      </c>
      <c r="G102" s="77" t="s">
        <v>1373</v>
      </c>
      <c r="H102" s="37">
        <v>0.13182695999999999</v>
      </c>
      <c r="I102" s="78">
        <v>7733.3759097222228</v>
      </c>
      <c r="J102" s="79">
        <f t="shared" si="1"/>
        <v>1.7046495804538632E-5</v>
      </c>
    </row>
    <row r="103" spans="1:10" x14ac:dyDescent="0.2">
      <c r="A103" s="34" t="s">
        <v>212</v>
      </c>
      <c r="B103" s="34" t="s">
        <v>819</v>
      </c>
      <c r="C103" s="34" t="s">
        <v>1235</v>
      </c>
      <c r="D103" s="34" t="s">
        <v>1328</v>
      </c>
      <c r="E103" s="77">
        <v>80.247</v>
      </c>
      <c r="F103" s="77" t="s">
        <v>1373</v>
      </c>
      <c r="G103" s="77" t="s">
        <v>1373</v>
      </c>
      <c r="H103" s="37">
        <v>6.3382000000000004E-3</v>
      </c>
      <c r="I103" s="78">
        <v>395.66229166666665</v>
      </c>
      <c r="J103" s="79">
        <f t="shared" si="1"/>
        <v>1.6019216724700517E-5</v>
      </c>
    </row>
    <row r="104" spans="1:10" x14ac:dyDescent="0.2">
      <c r="A104" s="34" t="s">
        <v>226</v>
      </c>
      <c r="B104" s="34" t="s">
        <v>819</v>
      </c>
      <c r="C104" s="34" t="s">
        <v>1235</v>
      </c>
      <c r="D104" s="34" t="s">
        <v>1328</v>
      </c>
      <c r="E104" s="77">
        <v>80.247</v>
      </c>
      <c r="F104" s="77" t="s">
        <v>1373</v>
      </c>
      <c r="G104" s="77" t="s">
        <v>1373</v>
      </c>
      <c r="H104" s="37">
        <v>7.2255480000000011E-2</v>
      </c>
      <c r="I104" s="78">
        <v>395.66229166666665</v>
      </c>
      <c r="J104" s="79">
        <f t="shared" si="1"/>
        <v>1.8261907066158592E-4</v>
      </c>
    </row>
    <row r="105" spans="1:10" x14ac:dyDescent="0.2">
      <c r="A105" s="34" t="s">
        <v>230</v>
      </c>
      <c r="B105" s="34" t="s">
        <v>819</v>
      </c>
      <c r="C105" s="34" t="s">
        <v>1235</v>
      </c>
      <c r="D105" s="34" t="s">
        <v>1328</v>
      </c>
      <c r="E105" s="77">
        <v>80.247</v>
      </c>
      <c r="F105" s="77" t="s">
        <v>1373</v>
      </c>
      <c r="G105" s="77" t="s">
        <v>1373</v>
      </c>
      <c r="H105" s="37">
        <v>9.6974460000000012E-2</v>
      </c>
      <c r="I105" s="78">
        <v>395.66229166666665</v>
      </c>
      <c r="J105" s="79">
        <f t="shared" si="1"/>
        <v>2.4509401588791794E-4</v>
      </c>
    </row>
    <row r="106" spans="1:10" x14ac:dyDescent="0.2">
      <c r="A106" s="34" t="s">
        <v>229</v>
      </c>
      <c r="B106" s="34" t="s">
        <v>819</v>
      </c>
      <c r="C106" s="34" t="s">
        <v>1235</v>
      </c>
      <c r="D106" s="34" t="s">
        <v>1328</v>
      </c>
      <c r="E106" s="77">
        <v>80.247</v>
      </c>
      <c r="F106" s="77" t="s">
        <v>1373</v>
      </c>
      <c r="G106" s="77" t="s">
        <v>1373</v>
      </c>
      <c r="H106" s="37">
        <v>0.10014356000000001</v>
      </c>
      <c r="I106" s="78">
        <v>395.66229166666665</v>
      </c>
      <c r="J106" s="79">
        <f t="shared" si="1"/>
        <v>2.531036242502682E-4</v>
      </c>
    </row>
    <row r="107" spans="1:10" x14ac:dyDescent="0.2">
      <c r="A107" s="34" t="s">
        <v>228</v>
      </c>
      <c r="B107" s="34" t="s">
        <v>819</v>
      </c>
      <c r="C107" s="34" t="s">
        <v>1235</v>
      </c>
      <c r="D107" s="34" t="s">
        <v>1328</v>
      </c>
      <c r="E107" s="77">
        <v>80.247</v>
      </c>
      <c r="F107" s="77" t="s">
        <v>1373</v>
      </c>
      <c r="G107" s="77" t="s">
        <v>1373</v>
      </c>
      <c r="H107" s="37">
        <v>0.13944040000000002</v>
      </c>
      <c r="I107" s="78">
        <v>395.66229166666665</v>
      </c>
      <c r="J107" s="79">
        <f t="shared" si="1"/>
        <v>3.5242276794341141E-4</v>
      </c>
    </row>
    <row r="108" spans="1:10" x14ac:dyDescent="0.2">
      <c r="A108" s="34" t="s">
        <v>465</v>
      </c>
      <c r="B108" s="34" t="s">
        <v>853</v>
      </c>
      <c r="C108" s="34" t="s">
        <v>1207</v>
      </c>
      <c r="D108" s="34" t="s">
        <v>1327</v>
      </c>
      <c r="E108" s="77">
        <v>81.888999999999996</v>
      </c>
      <c r="F108" s="77" t="s">
        <v>1373</v>
      </c>
      <c r="G108" s="77" t="s">
        <v>1373</v>
      </c>
      <c r="H108" s="37">
        <v>2.3547599999999998E-2</v>
      </c>
      <c r="I108" s="78">
        <v>27.682255924873733</v>
      </c>
      <c r="J108" s="79">
        <f t="shared" si="1"/>
        <v>8.5063876527640358E-4</v>
      </c>
    </row>
    <row r="109" spans="1:10" x14ac:dyDescent="0.2">
      <c r="A109" s="34" t="s">
        <v>130</v>
      </c>
      <c r="B109" s="34" t="s">
        <v>798</v>
      </c>
      <c r="C109" s="34" t="s">
        <v>1234</v>
      </c>
      <c r="D109" s="34" t="s">
        <v>1328</v>
      </c>
      <c r="E109" s="77">
        <v>82.73</v>
      </c>
      <c r="F109" s="77" t="s">
        <v>1373</v>
      </c>
      <c r="G109" s="77" t="s">
        <v>1373</v>
      </c>
      <c r="H109" s="37">
        <v>3.6467199999999998E-2</v>
      </c>
      <c r="I109" s="78">
        <v>1815.463888888889</v>
      </c>
      <c r="J109" s="79">
        <f t="shared" si="1"/>
        <v>2.0086987256088509E-5</v>
      </c>
    </row>
    <row r="110" spans="1:10" x14ac:dyDescent="0.2">
      <c r="A110" s="34" t="s">
        <v>248</v>
      </c>
      <c r="B110" s="34" t="s">
        <v>822</v>
      </c>
      <c r="C110" s="34" t="s">
        <v>1234</v>
      </c>
      <c r="D110" s="34" t="s">
        <v>1327</v>
      </c>
      <c r="E110" s="77">
        <v>88.968999999999994</v>
      </c>
      <c r="F110" s="77" t="s">
        <v>1373</v>
      </c>
      <c r="G110" s="77" t="s">
        <v>1373</v>
      </c>
      <c r="H110" s="37">
        <v>0</v>
      </c>
      <c r="I110" s="78">
        <v>225.07921319444443</v>
      </c>
      <c r="J110" s="79">
        <f t="shared" si="1"/>
        <v>0</v>
      </c>
    </row>
    <row r="111" spans="1:10" x14ac:dyDescent="0.2">
      <c r="A111" s="88" t="s">
        <v>312</v>
      </c>
      <c r="B111" s="88" t="s">
        <v>826</v>
      </c>
      <c r="C111" s="88" t="s">
        <v>1234</v>
      </c>
      <c r="D111" s="88" t="s">
        <v>1327</v>
      </c>
      <c r="E111" s="89">
        <v>91.943700000000007</v>
      </c>
      <c r="F111" s="89" t="s">
        <v>1378</v>
      </c>
      <c r="G111" s="89" t="s">
        <v>1373</v>
      </c>
      <c r="H111" s="90">
        <v>0.71303848000000003</v>
      </c>
      <c r="I111" s="91">
        <v>34.664051895833339</v>
      </c>
      <c r="J111" s="92">
        <f t="shared" si="1"/>
        <v>2.0569969204486106E-2</v>
      </c>
    </row>
    <row r="112" spans="1:10" x14ac:dyDescent="0.2">
      <c r="A112" s="88" t="s">
        <v>322</v>
      </c>
      <c r="B112" s="88" t="s">
        <v>833</v>
      </c>
      <c r="C112" s="88" t="s">
        <v>1234</v>
      </c>
      <c r="D112" s="88" t="s">
        <v>1327</v>
      </c>
      <c r="E112" s="89">
        <v>92.710999999999999</v>
      </c>
      <c r="F112" s="89" t="s">
        <v>1378</v>
      </c>
      <c r="G112" s="89" t="s">
        <v>1373</v>
      </c>
      <c r="H112" s="90">
        <v>5.5232000000000003E-2</v>
      </c>
      <c r="I112" s="91">
        <v>19.675334444444445</v>
      </c>
      <c r="J112" s="92">
        <f t="shared" si="1"/>
        <v>2.8071695632902131E-3</v>
      </c>
    </row>
    <row r="113" spans="1:10" x14ac:dyDescent="0.2">
      <c r="A113" s="88" t="s">
        <v>264</v>
      </c>
      <c r="B113" s="88" t="s">
        <v>824</v>
      </c>
      <c r="C113" s="88" t="s">
        <v>1235</v>
      </c>
      <c r="D113" s="88" t="s">
        <v>1331</v>
      </c>
      <c r="E113" s="89">
        <v>93.478899999999996</v>
      </c>
      <c r="F113" s="89" t="s">
        <v>1378</v>
      </c>
      <c r="G113" s="89" t="s">
        <v>1373</v>
      </c>
      <c r="H113" s="90">
        <v>8.9725000000000004E-4</v>
      </c>
      <c r="I113" s="91">
        <v>2043.0203090416665</v>
      </c>
      <c r="J113" s="92">
        <f t="shared" si="1"/>
        <v>4.3917820886512833E-7</v>
      </c>
    </row>
    <row r="114" spans="1:10" x14ac:dyDescent="0.2">
      <c r="A114" s="88" t="s">
        <v>263</v>
      </c>
      <c r="B114" s="88" t="s">
        <v>824</v>
      </c>
      <c r="C114" s="88" t="s">
        <v>1235</v>
      </c>
      <c r="D114" s="88" t="s">
        <v>1331</v>
      </c>
      <c r="E114" s="89">
        <v>93.478899999999996</v>
      </c>
      <c r="F114" s="89" t="s">
        <v>1378</v>
      </c>
      <c r="G114" s="89" t="s">
        <v>1373</v>
      </c>
      <c r="H114" s="90">
        <v>6.2807499999999999E-3</v>
      </c>
      <c r="I114" s="91">
        <v>2043.0203090416665</v>
      </c>
      <c r="J114" s="92">
        <f t="shared" si="1"/>
        <v>3.0742474620558984E-6</v>
      </c>
    </row>
    <row r="115" spans="1:10" x14ac:dyDescent="0.2">
      <c r="A115" s="88" t="s">
        <v>259</v>
      </c>
      <c r="B115" s="88" t="s">
        <v>824</v>
      </c>
      <c r="C115" s="88" t="s">
        <v>1235</v>
      </c>
      <c r="D115" s="88" t="s">
        <v>1331</v>
      </c>
      <c r="E115" s="89">
        <v>93.478899999999996</v>
      </c>
      <c r="F115" s="89" t="s">
        <v>1378</v>
      </c>
      <c r="G115" s="89" t="s">
        <v>1373</v>
      </c>
      <c r="H115" s="90">
        <v>3.9479E-2</v>
      </c>
      <c r="I115" s="91">
        <v>2043.0203090416665</v>
      </c>
      <c r="J115" s="92">
        <f t="shared" si="1"/>
        <v>1.9323841190065647E-5</v>
      </c>
    </row>
    <row r="116" spans="1:10" x14ac:dyDescent="0.2">
      <c r="A116" s="88" t="s">
        <v>256</v>
      </c>
      <c r="B116" s="88" t="s">
        <v>824</v>
      </c>
      <c r="C116" s="88" t="s">
        <v>1235</v>
      </c>
      <c r="D116" s="88" t="s">
        <v>1331</v>
      </c>
      <c r="E116" s="89">
        <v>93.478899999999996</v>
      </c>
      <c r="F116" s="89" t="s">
        <v>1378</v>
      </c>
      <c r="G116" s="89" t="s">
        <v>1373</v>
      </c>
      <c r="H116" s="90">
        <v>4.8451500000000002E-2</v>
      </c>
      <c r="I116" s="91">
        <v>2043.0203090416665</v>
      </c>
      <c r="J116" s="92">
        <f t="shared" si="1"/>
        <v>2.371562327871693E-5</v>
      </c>
    </row>
    <row r="117" spans="1:10" x14ac:dyDescent="0.2">
      <c r="A117" s="88" t="s">
        <v>260</v>
      </c>
      <c r="B117" s="88" t="s">
        <v>824</v>
      </c>
      <c r="C117" s="88" t="s">
        <v>1235</v>
      </c>
      <c r="D117" s="88" t="s">
        <v>1331</v>
      </c>
      <c r="E117" s="89">
        <v>93.478899999999996</v>
      </c>
      <c r="F117" s="89" t="s">
        <v>1378</v>
      </c>
      <c r="G117" s="89" t="s">
        <v>1373</v>
      </c>
      <c r="H117" s="90">
        <v>5.8321249999999998E-2</v>
      </c>
      <c r="I117" s="91">
        <v>2043.0203090416665</v>
      </c>
      <c r="J117" s="92">
        <f t="shared" si="1"/>
        <v>2.8546583576233342E-5</v>
      </c>
    </row>
    <row r="118" spans="1:10" x14ac:dyDescent="0.2">
      <c r="A118" s="88" t="s">
        <v>258</v>
      </c>
      <c r="B118" s="88" t="s">
        <v>824</v>
      </c>
      <c r="C118" s="88" t="s">
        <v>1235</v>
      </c>
      <c r="D118" s="88" t="s">
        <v>1331</v>
      </c>
      <c r="E118" s="89">
        <v>93.478899999999996</v>
      </c>
      <c r="F118" s="89" t="s">
        <v>1378</v>
      </c>
      <c r="G118" s="89" t="s">
        <v>1373</v>
      </c>
      <c r="H118" s="90">
        <v>7.6266250000000008E-2</v>
      </c>
      <c r="I118" s="91">
        <v>2043.0203090416665</v>
      </c>
      <c r="J118" s="92">
        <f t="shared" si="1"/>
        <v>3.7330147753535911E-5</v>
      </c>
    </row>
    <row r="119" spans="1:10" x14ac:dyDescent="0.2">
      <c r="A119" s="88" t="s">
        <v>257</v>
      </c>
      <c r="B119" s="88" t="s">
        <v>824</v>
      </c>
      <c r="C119" s="88" t="s">
        <v>1235</v>
      </c>
      <c r="D119" s="88" t="s">
        <v>1331</v>
      </c>
      <c r="E119" s="89">
        <v>93.478899999999996</v>
      </c>
      <c r="F119" s="89" t="s">
        <v>1378</v>
      </c>
      <c r="G119" s="89" t="s">
        <v>1373</v>
      </c>
      <c r="H119" s="90">
        <v>9.3313999999999994E-2</v>
      </c>
      <c r="I119" s="91">
        <v>2043.0203090416665</v>
      </c>
      <c r="J119" s="92">
        <f t="shared" si="1"/>
        <v>4.5674533721973345E-5</v>
      </c>
    </row>
    <row r="120" spans="1:10" x14ac:dyDescent="0.2">
      <c r="A120" s="88" t="s">
        <v>261</v>
      </c>
      <c r="B120" s="88" t="s">
        <v>824</v>
      </c>
      <c r="C120" s="88" t="s">
        <v>1235</v>
      </c>
      <c r="D120" s="88" t="s">
        <v>1331</v>
      </c>
      <c r="E120" s="89">
        <v>93.478899999999996</v>
      </c>
      <c r="F120" s="89" t="s">
        <v>1378</v>
      </c>
      <c r="G120" s="89" t="s">
        <v>1373</v>
      </c>
      <c r="H120" s="90">
        <v>0.12112875000000001</v>
      </c>
      <c r="I120" s="91">
        <v>2043.0203090416665</v>
      </c>
      <c r="J120" s="92">
        <f t="shared" si="1"/>
        <v>5.928905819679233E-5</v>
      </c>
    </row>
    <row r="121" spans="1:10" x14ac:dyDescent="0.2">
      <c r="A121" s="88" t="s">
        <v>433</v>
      </c>
      <c r="B121" s="88" t="s">
        <v>844</v>
      </c>
      <c r="C121" s="88" t="s">
        <v>1234</v>
      </c>
      <c r="D121" s="88" t="s">
        <v>1327</v>
      </c>
      <c r="E121" s="89">
        <v>94.325400000000002</v>
      </c>
      <c r="F121" s="89" t="s">
        <v>1378</v>
      </c>
      <c r="G121" s="89" t="s">
        <v>1373</v>
      </c>
      <c r="H121" s="90">
        <v>4.2868319999999994E-2</v>
      </c>
      <c r="I121" s="91">
        <v>602.57554662500002</v>
      </c>
      <c r="J121" s="92">
        <f t="shared" si="1"/>
        <v>7.1141818216991423E-5</v>
      </c>
    </row>
    <row r="122" spans="1:10" x14ac:dyDescent="0.2">
      <c r="A122" s="88" t="s">
        <v>557</v>
      </c>
      <c r="B122" s="88" t="s">
        <v>870</v>
      </c>
      <c r="C122" s="88" t="s">
        <v>1234</v>
      </c>
      <c r="D122" s="88" t="s">
        <v>1327</v>
      </c>
      <c r="E122" s="89">
        <v>94.325400000000002</v>
      </c>
      <c r="F122" s="89" t="s">
        <v>1378</v>
      </c>
      <c r="G122" s="89" t="s">
        <v>1373</v>
      </c>
      <c r="H122" s="90">
        <v>0.139788</v>
      </c>
      <c r="I122" s="91">
        <v>439.45155800000003</v>
      </c>
      <c r="J122" s="92">
        <f t="shared" si="1"/>
        <v>3.1809649426706545E-4</v>
      </c>
    </row>
    <row r="123" spans="1:10" x14ac:dyDescent="0.2">
      <c r="A123" s="88" t="s">
        <v>458</v>
      </c>
      <c r="B123" s="88" t="s">
        <v>848</v>
      </c>
      <c r="C123" s="88" t="s">
        <v>1234</v>
      </c>
      <c r="D123" s="88" t="s">
        <v>1327</v>
      </c>
      <c r="E123" s="89">
        <v>94.325400000000002</v>
      </c>
      <c r="F123" s="89" t="s">
        <v>1378</v>
      </c>
      <c r="G123" s="89" t="s">
        <v>1373</v>
      </c>
      <c r="H123" s="90">
        <v>0.11835384</v>
      </c>
      <c r="I123" s="91">
        <v>26.018089500000002</v>
      </c>
      <c r="J123" s="92">
        <f t="shared" si="1"/>
        <v>4.5489058679731263E-3</v>
      </c>
    </row>
    <row r="124" spans="1:10" x14ac:dyDescent="0.2">
      <c r="A124" s="88" t="s">
        <v>11</v>
      </c>
      <c r="B124" s="88" t="s">
        <v>780</v>
      </c>
      <c r="C124" s="88" t="s">
        <v>1234</v>
      </c>
      <c r="D124" s="88" t="s">
        <v>1327</v>
      </c>
      <c r="E124" s="89">
        <v>94.594999999999999</v>
      </c>
      <c r="F124" s="89" t="s">
        <v>1378</v>
      </c>
      <c r="G124" s="89" t="s">
        <v>1373</v>
      </c>
      <c r="H124" s="90">
        <v>1.2354550000000001E-2</v>
      </c>
      <c r="I124" s="91">
        <v>1170.3043774305554</v>
      </c>
      <c r="J124" s="92">
        <f t="shared" si="1"/>
        <v>1.0556698102014154E-5</v>
      </c>
    </row>
    <row r="125" spans="1:10" x14ac:dyDescent="0.2">
      <c r="A125" s="88" t="s">
        <v>678</v>
      </c>
      <c r="B125" s="88" t="s">
        <v>909</v>
      </c>
      <c r="C125" s="88" t="s">
        <v>1234</v>
      </c>
      <c r="D125" s="88" t="s">
        <v>1327</v>
      </c>
      <c r="E125" s="89">
        <v>94.69</v>
      </c>
      <c r="F125" s="89" t="s">
        <v>1378</v>
      </c>
      <c r="G125" s="89" t="s">
        <v>1373</v>
      </c>
      <c r="H125" s="90">
        <v>9.5101000000000007E-4</v>
      </c>
      <c r="I125" s="91">
        <v>152.43774861111112</v>
      </c>
      <c r="J125" s="92">
        <f t="shared" si="1"/>
        <v>6.238677812187797E-6</v>
      </c>
    </row>
    <row r="126" spans="1:10" x14ac:dyDescent="0.2">
      <c r="A126" s="88" t="s">
        <v>687</v>
      </c>
      <c r="B126" s="88" t="s">
        <v>909</v>
      </c>
      <c r="C126" s="88" t="s">
        <v>1234</v>
      </c>
      <c r="D126" s="88" t="s">
        <v>1327</v>
      </c>
      <c r="E126" s="89">
        <v>94.69</v>
      </c>
      <c r="F126" s="89" t="s">
        <v>1378</v>
      </c>
      <c r="G126" s="89" t="s">
        <v>1373</v>
      </c>
      <c r="H126" s="90">
        <v>0.29766613000000003</v>
      </c>
      <c r="I126" s="91">
        <v>152.43774861111112</v>
      </c>
      <c r="J126" s="92">
        <f t="shared" si="1"/>
        <v>1.9527061552147805E-3</v>
      </c>
    </row>
    <row r="127" spans="1:10" x14ac:dyDescent="0.2">
      <c r="A127" s="88" t="s">
        <v>83</v>
      </c>
      <c r="B127" s="88" t="s">
        <v>786</v>
      </c>
      <c r="C127" s="88" t="s">
        <v>1234</v>
      </c>
      <c r="D127" s="88" t="s">
        <v>1327</v>
      </c>
      <c r="E127" s="89">
        <v>94.826999999999998</v>
      </c>
      <c r="F127" s="89" t="s">
        <v>1378</v>
      </c>
      <c r="G127" s="89" t="s">
        <v>1373</v>
      </c>
      <c r="H127" s="90">
        <v>4.7625000000000002E-3</v>
      </c>
      <c r="I127" s="91">
        <v>3784.874830416667</v>
      </c>
      <c r="J127" s="92">
        <f t="shared" si="1"/>
        <v>1.2582978865580368E-6</v>
      </c>
    </row>
    <row r="128" spans="1:10" x14ac:dyDescent="0.2">
      <c r="A128" s="88" t="s">
        <v>52</v>
      </c>
      <c r="B128" s="88" t="s">
        <v>786</v>
      </c>
      <c r="C128" s="88" t="s">
        <v>1234</v>
      </c>
      <c r="D128" s="88" t="s">
        <v>1327</v>
      </c>
      <c r="E128" s="89">
        <v>94.826999999999998</v>
      </c>
      <c r="F128" s="89" t="s">
        <v>1378</v>
      </c>
      <c r="G128" s="89" t="s">
        <v>1373</v>
      </c>
      <c r="H128" s="90">
        <v>2.0002500000000003E-2</v>
      </c>
      <c r="I128" s="91">
        <v>3784.874830416667</v>
      </c>
      <c r="J128" s="92">
        <f t="shared" si="1"/>
        <v>5.2848511235437552E-6</v>
      </c>
    </row>
    <row r="129" spans="1:10" x14ac:dyDescent="0.2">
      <c r="A129" s="88" t="s">
        <v>43</v>
      </c>
      <c r="B129" s="88" t="s">
        <v>786</v>
      </c>
      <c r="C129" s="88" t="s">
        <v>1234</v>
      </c>
      <c r="D129" s="88" t="s">
        <v>1327</v>
      </c>
      <c r="E129" s="89">
        <v>94.826999999999998</v>
      </c>
      <c r="F129" s="89" t="s">
        <v>1378</v>
      </c>
      <c r="G129" s="89" t="s">
        <v>1373</v>
      </c>
      <c r="H129" s="90">
        <v>4.7625000000000001E-2</v>
      </c>
      <c r="I129" s="91">
        <v>3784.874830416667</v>
      </c>
      <c r="J129" s="92">
        <f t="shared" si="1"/>
        <v>1.2582978865580368E-5</v>
      </c>
    </row>
    <row r="130" spans="1:10" x14ac:dyDescent="0.2">
      <c r="A130" s="88" t="s">
        <v>502</v>
      </c>
      <c r="B130" s="88" t="s">
        <v>858</v>
      </c>
      <c r="C130" s="88" t="s">
        <v>1234</v>
      </c>
      <c r="D130" s="88" t="s">
        <v>1327</v>
      </c>
      <c r="E130" s="89">
        <v>95.025000000000006</v>
      </c>
      <c r="F130" s="89" t="s">
        <v>1378</v>
      </c>
      <c r="G130" s="89" t="s">
        <v>1373</v>
      </c>
      <c r="H130" s="90">
        <v>5.5068100000000002E-2</v>
      </c>
      <c r="I130" s="91">
        <v>330.34385416666674</v>
      </c>
      <c r="J130" s="92">
        <f t="shared" ref="J130:J193" si="2">H130/I130</f>
        <v>1.6669933254522351E-4</v>
      </c>
    </row>
    <row r="131" spans="1:10" x14ac:dyDescent="0.2">
      <c r="A131" s="88" t="s">
        <v>746</v>
      </c>
      <c r="B131" s="88" t="s">
        <v>916</v>
      </c>
      <c r="C131" s="88" t="s">
        <v>1234</v>
      </c>
      <c r="D131" s="88" t="s">
        <v>1327</v>
      </c>
      <c r="E131" s="89">
        <v>95.047700000000006</v>
      </c>
      <c r="F131" s="89" t="s">
        <v>1378</v>
      </c>
      <c r="G131" s="89" t="s">
        <v>1373</v>
      </c>
      <c r="H131" s="90">
        <v>7.6087200000000002E-3</v>
      </c>
      <c r="I131" s="91">
        <v>432.45383393055556</v>
      </c>
      <c r="J131" s="92">
        <f t="shared" si="2"/>
        <v>1.7594294241409884E-5</v>
      </c>
    </row>
    <row r="132" spans="1:10" x14ac:dyDescent="0.2">
      <c r="A132" s="88" t="s">
        <v>728</v>
      </c>
      <c r="B132" s="88" t="s">
        <v>916</v>
      </c>
      <c r="C132" s="88" t="s">
        <v>1234</v>
      </c>
      <c r="D132" s="88" t="s">
        <v>1327</v>
      </c>
      <c r="E132" s="89">
        <v>95.047700000000006</v>
      </c>
      <c r="F132" s="89" t="s">
        <v>1378</v>
      </c>
      <c r="G132" s="89" t="s">
        <v>1373</v>
      </c>
      <c r="H132" s="90">
        <v>0.13125042000000001</v>
      </c>
      <c r="I132" s="91">
        <v>432.45383393055556</v>
      </c>
      <c r="J132" s="92">
        <f t="shared" si="2"/>
        <v>3.0350157566432054E-4</v>
      </c>
    </row>
    <row r="133" spans="1:10" x14ac:dyDescent="0.2">
      <c r="A133" s="88" t="s">
        <v>735</v>
      </c>
      <c r="B133" s="88" t="s">
        <v>916</v>
      </c>
      <c r="C133" s="88" t="s">
        <v>1234</v>
      </c>
      <c r="D133" s="88" t="s">
        <v>1327</v>
      </c>
      <c r="E133" s="89">
        <v>95.047700000000006</v>
      </c>
      <c r="F133" s="89" t="s">
        <v>1378</v>
      </c>
      <c r="G133" s="89" t="s">
        <v>1373</v>
      </c>
      <c r="H133" s="90">
        <v>0.16739183999999999</v>
      </c>
      <c r="I133" s="91">
        <v>432.45383393055556</v>
      </c>
      <c r="J133" s="92">
        <f t="shared" si="2"/>
        <v>3.8707447331101744E-4</v>
      </c>
    </row>
    <row r="134" spans="1:10" x14ac:dyDescent="0.2">
      <c r="A134" s="88" t="s">
        <v>704</v>
      </c>
      <c r="B134" s="88" t="s">
        <v>913</v>
      </c>
      <c r="C134" s="88" t="s">
        <v>1234</v>
      </c>
      <c r="D134" s="88" t="s">
        <v>1327</v>
      </c>
      <c r="E134" s="89">
        <v>95.047700000000006</v>
      </c>
      <c r="F134" s="89" t="s">
        <v>1378</v>
      </c>
      <c r="G134" s="89" t="s">
        <v>1373</v>
      </c>
      <c r="H134" s="90">
        <v>7.989156E-2</v>
      </c>
      <c r="I134" s="91">
        <v>118.93503515972223</v>
      </c>
      <c r="J134" s="92">
        <f t="shared" si="2"/>
        <v>6.7172435685339217E-4</v>
      </c>
    </row>
    <row r="135" spans="1:10" x14ac:dyDescent="0.2">
      <c r="A135" s="88" t="s">
        <v>112</v>
      </c>
      <c r="B135" s="88" t="s">
        <v>799</v>
      </c>
      <c r="C135" s="88" t="s">
        <v>1234</v>
      </c>
      <c r="D135" s="88" t="s">
        <v>1327</v>
      </c>
      <c r="E135" s="89">
        <v>95.138000000000005</v>
      </c>
      <c r="F135" s="89" t="s">
        <v>1378</v>
      </c>
      <c r="G135" s="89" t="s">
        <v>1373</v>
      </c>
      <c r="H135" s="90">
        <v>0</v>
      </c>
      <c r="I135" s="91">
        <v>12720.472537638889</v>
      </c>
      <c r="J135" s="92">
        <f t="shared" si="2"/>
        <v>0</v>
      </c>
    </row>
    <row r="136" spans="1:10" x14ac:dyDescent="0.2">
      <c r="A136" s="88" t="s">
        <v>122</v>
      </c>
      <c r="B136" s="88" t="s">
        <v>799</v>
      </c>
      <c r="C136" s="88" t="s">
        <v>1234</v>
      </c>
      <c r="D136" s="88" t="s">
        <v>1327</v>
      </c>
      <c r="E136" s="89">
        <v>95.138000000000005</v>
      </c>
      <c r="F136" s="89" t="s">
        <v>1378</v>
      </c>
      <c r="G136" s="89" t="s">
        <v>1373</v>
      </c>
      <c r="H136" s="90">
        <v>0</v>
      </c>
      <c r="I136" s="91">
        <v>12720.472537638889</v>
      </c>
      <c r="J136" s="92">
        <f t="shared" si="2"/>
        <v>0</v>
      </c>
    </row>
    <row r="137" spans="1:10" x14ac:dyDescent="0.2">
      <c r="A137" s="88" t="s">
        <v>116</v>
      </c>
      <c r="B137" s="88" t="s">
        <v>799</v>
      </c>
      <c r="C137" s="88" t="s">
        <v>1234</v>
      </c>
      <c r="D137" s="88" t="s">
        <v>1327</v>
      </c>
      <c r="E137" s="89">
        <v>95.138000000000005</v>
      </c>
      <c r="F137" s="89" t="s">
        <v>1378</v>
      </c>
      <c r="G137" s="89" t="s">
        <v>1373</v>
      </c>
      <c r="H137" s="90">
        <v>1.14228E-2</v>
      </c>
      <c r="I137" s="91">
        <v>12720.472537638889</v>
      </c>
      <c r="J137" s="92">
        <f t="shared" si="2"/>
        <v>8.9798550849434438E-7</v>
      </c>
    </row>
    <row r="138" spans="1:10" x14ac:dyDescent="0.2">
      <c r="A138" s="88" t="s">
        <v>111</v>
      </c>
      <c r="B138" s="88" t="s">
        <v>799</v>
      </c>
      <c r="C138" s="88" t="s">
        <v>1234</v>
      </c>
      <c r="D138" s="88" t="s">
        <v>1327</v>
      </c>
      <c r="E138" s="89">
        <v>95.138000000000005</v>
      </c>
      <c r="F138" s="89" t="s">
        <v>1378</v>
      </c>
      <c r="G138" s="89" t="s">
        <v>1373</v>
      </c>
      <c r="H138" s="90">
        <v>1.3326599999999999E-2</v>
      </c>
      <c r="I138" s="91">
        <v>12720.472537638889</v>
      </c>
      <c r="J138" s="92">
        <f t="shared" si="2"/>
        <v>1.0476497599100684E-6</v>
      </c>
    </row>
    <row r="139" spans="1:10" x14ac:dyDescent="0.2">
      <c r="A139" s="88" t="s">
        <v>110</v>
      </c>
      <c r="B139" s="88" t="s">
        <v>799</v>
      </c>
      <c r="C139" s="88" t="s">
        <v>1234</v>
      </c>
      <c r="D139" s="88" t="s">
        <v>1327</v>
      </c>
      <c r="E139" s="89">
        <v>95.138000000000005</v>
      </c>
      <c r="F139" s="89" t="s">
        <v>1378</v>
      </c>
      <c r="G139" s="89" t="s">
        <v>1373</v>
      </c>
      <c r="H139" s="90">
        <v>1.8086099999999997E-2</v>
      </c>
      <c r="I139" s="91">
        <v>12720.472537638889</v>
      </c>
      <c r="J139" s="92">
        <f t="shared" si="2"/>
        <v>1.4218103884493784E-6</v>
      </c>
    </row>
    <row r="140" spans="1:10" x14ac:dyDescent="0.2">
      <c r="A140" s="88" t="s">
        <v>114</v>
      </c>
      <c r="B140" s="88" t="s">
        <v>799</v>
      </c>
      <c r="C140" s="88" t="s">
        <v>1234</v>
      </c>
      <c r="D140" s="88" t="s">
        <v>1327</v>
      </c>
      <c r="E140" s="89">
        <v>95.138000000000005</v>
      </c>
      <c r="F140" s="89" t="s">
        <v>1378</v>
      </c>
      <c r="G140" s="89" t="s">
        <v>1373</v>
      </c>
      <c r="H140" s="90">
        <v>1.9989900000000001E-2</v>
      </c>
      <c r="I140" s="91">
        <v>12720.472537638889</v>
      </c>
      <c r="J140" s="92">
        <f t="shared" si="2"/>
        <v>1.5714746398651026E-6</v>
      </c>
    </row>
    <row r="141" spans="1:10" x14ac:dyDescent="0.2">
      <c r="A141" s="88" t="s">
        <v>108</v>
      </c>
      <c r="B141" s="88" t="s">
        <v>799</v>
      </c>
      <c r="C141" s="88" t="s">
        <v>1234</v>
      </c>
      <c r="D141" s="88" t="s">
        <v>1327</v>
      </c>
      <c r="E141" s="89">
        <v>95.138000000000005</v>
      </c>
      <c r="F141" s="89" t="s">
        <v>1378</v>
      </c>
      <c r="G141" s="89" t="s">
        <v>1373</v>
      </c>
      <c r="H141" s="90">
        <v>9.1382400000000003E-2</v>
      </c>
      <c r="I141" s="91">
        <v>12720.472537638889</v>
      </c>
      <c r="J141" s="92">
        <f t="shared" si="2"/>
        <v>7.1838840679547551E-6</v>
      </c>
    </row>
    <row r="142" spans="1:10" x14ac:dyDescent="0.2">
      <c r="A142" s="88" t="s">
        <v>120</v>
      </c>
      <c r="B142" s="88" t="s">
        <v>799</v>
      </c>
      <c r="C142" s="88" t="s">
        <v>1234</v>
      </c>
      <c r="D142" s="88" t="s">
        <v>1327</v>
      </c>
      <c r="E142" s="89">
        <v>95.138000000000005</v>
      </c>
      <c r="F142" s="89" t="s">
        <v>1378</v>
      </c>
      <c r="G142" s="89" t="s">
        <v>1373</v>
      </c>
      <c r="H142" s="90">
        <v>0.19037999999999999</v>
      </c>
      <c r="I142" s="91">
        <v>12720.472537638889</v>
      </c>
      <c r="J142" s="92">
        <f t="shared" si="2"/>
        <v>1.4966425141572405E-5</v>
      </c>
    </row>
    <row r="143" spans="1:10" x14ac:dyDescent="0.2">
      <c r="A143" s="88" t="s">
        <v>124</v>
      </c>
      <c r="B143" s="88" t="s">
        <v>799</v>
      </c>
      <c r="C143" s="88" t="s">
        <v>1234</v>
      </c>
      <c r="D143" s="88" t="s">
        <v>1327</v>
      </c>
      <c r="E143" s="89">
        <v>95.138000000000005</v>
      </c>
      <c r="F143" s="89" t="s">
        <v>1378</v>
      </c>
      <c r="G143" s="89" t="s">
        <v>1373</v>
      </c>
      <c r="H143" s="90">
        <v>0.23607119999999998</v>
      </c>
      <c r="I143" s="91">
        <v>12720.472537638889</v>
      </c>
      <c r="J143" s="92">
        <f t="shared" si="2"/>
        <v>1.8558367175549782E-5</v>
      </c>
    </row>
    <row r="144" spans="1:10" x14ac:dyDescent="0.2">
      <c r="A144" s="88" t="s">
        <v>115</v>
      </c>
      <c r="B144" s="88" t="s">
        <v>799</v>
      </c>
      <c r="C144" s="88" t="s">
        <v>1234</v>
      </c>
      <c r="D144" s="88" t="s">
        <v>1327</v>
      </c>
      <c r="E144" s="89">
        <v>95.138000000000005</v>
      </c>
      <c r="F144" s="89" t="s">
        <v>1378</v>
      </c>
      <c r="G144" s="89" t="s">
        <v>1373</v>
      </c>
      <c r="H144" s="90">
        <v>0.27509909999999999</v>
      </c>
      <c r="I144" s="91">
        <v>12720.472537638889</v>
      </c>
      <c r="J144" s="92">
        <f t="shared" si="2"/>
        <v>2.1626484329572124E-5</v>
      </c>
    </row>
    <row r="145" spans="1:10" x14ac:dyDescent="0.2">
      <c r="A145" s="88" t="s">
        <v>768</v>
      </c>
      <c r="B145" s="88" t="s">
        <v>925</v>
      </c>
      <c r="C145" s="88" t="s">
        <v>1234</v>
      </c>
      <c r="D145" s="88" t="s">
        <v>1327</v>
      </c>
      <c r="E145" s="89">
        <v>95.221000000000004</v>
      </c>
      <c r="F145" s="89" t="s">
        <v>1378</v>
      </c>
      <c r="G145" s="89" t="s">
        <v>1373</v>
      </c>
      <c r="H145" s="90">
        <v>2.2865760000000002E-2</v>
      </c>
      <c r="I145" s="91">
        <v>454.44222249999996</v>
      </c>
      <c r="J145" s="92">
        <f t="shared" si="2"/>
        <v>5.031609931447337E-5</v>
      </c>
    </row>
    <row r="146" spans="1:10" x14ac:dyDescent="0.2">
      <c r="A146" s="88" t="s">
        <v>757</v>
      </c>
      <c r="B146" s="88" t="s">
        <v>925</v>
      </c>
      <c r="C146" s="88" t="s">
        <v>1234</v>
      </c>
      <c r="D146" s="88" t="s">
        <v>1327</v>
      </c>
      <c r="E146" s="89">
        <v>95.221000000000004</v>
      </c>
      <c r="F146" s="89" t="s">
        <v>1378</v>
      </c>
      <c r="G146" s="89" t="s">
        <v>1373</v>
      </c>
      <c r="H146" s="90">
        <v>4.1920559999999996E-2</v>
      </c>
      <c r="I146" s="91">
        <v>454.44222249999996</v>
      </c>
      <c r="J146" s="92">
        <f t="shared" si="2"/>
        <v>9.2246182076534497E-5</v>
      </c>
    </row>
    <row r="147" spans="1:10" x14ac:dyDescent="0.2">
      <c r="A147" s="88" t="s">
        <v>288</v>
      </c>
      <c r="B147" s="88" t="s">
        <v>829</v>
      </c>
      <c r="C147" s="88" t="s">
        <v>1235</v>
      </c>
      <c r="D147" s="88" t="s">
        <v>1331</v>
      </c>
      <c r="E147" s="89">
        <v>95.228999999999999</v>
      </c>
      <c r="F147" s="89" t="s">
        <v>1378</v>
      </c>
      <c r="G147" s="89" t="s">
        <v>1373</v>
      </c>
      <c r="H147" s="90">
        <v>0</v>
      </c>
      <c r="I147" s="91">
        <v>919.8856874999999</v>
      </c>
      <c r="J147" s="92">
        <f t="shared" si="2"/>
        <v>0</v>
      </c>
    </row>
    <row r="148" spans="1:10" x14ac:dyDescent="0.2">
      <c r="A148" s="88" t="s">
        <v>585</v>
      </c>
      <c r="B148" s="88" t="s">
        <v>885</v>
      </c>
      <c r="C148" s="88" t="s">
        <v>1235</v>
      </c>
      <c r="D148" s="88" t="s">
        <v>1322</v>
      </c>
      <c r="E148" s="89">
        <v>95.308199999999999</v>
      </c>
      <c r="F148" s="89" t="s">
        <v>1378</v>
      </c>
      <c r="G148" s="89" t="s">
        <v>1373</v>
      </c>
      <c r="H148" s="90">
        <v>0</v>
      </c>
      <c r="I148" s="91">
        <v>137.89243325000001</v>
      </c>
      <c r="J148" s="92">
        <f t="shared" si="2"/>
        <v>0</v>
      </c>
    </row>
    <row r="149" spans="1:10" x14ac:dyDescent="0.2">
      <c r="A149" s="88" t="s">
        <v>583</v>
      </c>
      <c r="B149" s="88" t="s">
        <v>885</v>
      </c>
      <c r="C149" s="88" t="s">
        <v>1235</v>
      </c>
      <c r="D149" s="88" t="s">
        <v>1322</v>
      </c>
      <c r="E149" s="89">
        <v>95.308199999999999</v>
      </c>
      <c r="F149" s="89" t="s">
        <v>1378</v>
      </c>
      <c r="G149" s="89" t="s">
        <v>1373</v>
      </c>
      <c r="H149" s="90">
        <v>0.33522739999999995</v>
      </c>
      <c r="I149" s="91">
        <v>137.89243325000001</v>
      </c>
      <c r="J149" s="92">
        <f t="shared" si="2"/>
        <v>2.4310790091884894E-3</v>
      </c>
    </row>
    <row r="150" spans="1:10" x14ac:dyDescent="0.2">
      <c r="A150" s="88" t="s">
        <v>734</v>
      </c>
      <c r="B150" s="88" t="s">
        <v>921</v>
      </c>
      <c r="C150" s="88" t="s">
        <v>1206</v>
      </c>
      <c r="D150" s="88" t="s">
        <v>1318</v>
      </c>
      <c r="E150" s="89">
        <v>95.314700000000002</v>
      </c>
      <c r="F150" s="89" t="s">
        <v>1378</v>
      </c>
      <c r="G150" s="89" t="s">
        <v>1373</v>
      </c>
      <c r="H150" s="90">
        <v>1.0965599999999999E-2</v>
      </c>
      <c r="I150" s="91">
        <v>3405.5148020833335</v>
      </c>
      <c r="J150" s="92">
        <f t="shared" si="2"/>
        <v>3.2199537037078099E-6</v>
      </c>
    </row>
    <row r="151" spans="1:10" x14ac:dyDescent="0.2">
      <c r="A151" s="88" t="s">
        <v>101</v>
      </c>
      <c r="B151" s="88" t="s">
        <v>797</v>
      </c>
      <c r="C151" s="88" t="s">
        <v>1234</v>
      </c>
      <c r="D151" s="88" t="s">
        <v>1327</v>
      </c>
      <c r="E151" s="89">
        <v>95.337999999999994</v>
      </c>
      <c r="F151" s="89" t="s">
        <v>1378</v>
      </c>
      <c r="G151" s="89" t="s">
        <v>1373</v>
      </c>
      <c r="H151" s="90">
        <v>5.7299999999999999E-3</v>
      </c>
      <c r="I151" s="91">
        <v>10260.030594305554</v>
      </c>
      <c r="J151" s="92">
        <f t="shared" si="2"/>
        <v>5.584778668379627E-7</v>
      </c>
    </row>
    <row r="152" spans="1:10" x14ac:dyDescent="0.2">
      <c r="A152" s="88" t="s">
        <v>105</v>
      </c>
      <c r="B152" s="88" t="s">
        <v>797</v>
      </c>
      <c r="C152" s="88" t="s">
        <v>1234</v>
      </c>
      <c r="D152" s="88" t="s">
        <v>1327</v>
      </c>
      <c r="E152" s="89">
        <v>95.337999999999994</v>
      </c>
      <c r="F152" s="89" t="s">
        <v>1378</v>
      </c>
      <c r="G152" s="89" t="s">
        <v>1373</v>
      </c>
      <c r="H152" s="90">
        <v>6.0164999999999996E-2</v>
      </c>
      <c r="I152" s="91">
        <v>10260.030594305554</v>
      </c>
      <c r="J152" s="92">
        <f t="shared" si="2"/>
        <v>5.864017601798608E-6</v>
      </c>
    </row>
    <row r="153" spans="1:10" x14ac:dyDescent="0.2">
      <c r="A153" s="88" t="s">
        <v>103</v>
      </c>
      <c r="B153" s="88" t="s">
        <v>797</v>
      </c>
      <c r="C153" s="88" t="s">
        <v>1234</v>
      </c>
      <c r="D153" s="88" t="s">
        <v>1327</v>
      </c>
      <c r="E153" s="89">
        <v>95.337999999999994</v>
      </c>
      <c r="F153" s="89" t="s">
        <v>1378</v>
      </c>
      <c r="G153" s="89" t="s">
        <v>1373</v>
      </c>
      <c r="H153" s="90">
        <v>0.241615</v>
      </c>
      <c r="I153" s="91">
        <v>10260.030594305554</v>
      </c>
      <c r="J153" s="92">
        <f t="shared" si="2"/>
        <v>2.3549150051667425E-5</v>
      </c>
    </row>
    <row r="154" spans="1:10" x14ac:dyDescent="0.2">
      <c r="A154" s="88" t="s">
        <v>337</v>
      </c>
      <c r="B154" s="88" t="s">
        <v>834</v>
      </c>
      <c r="C154" s="88" t="s">
        <v>1235</v>
      </c>
      <c r="D154" s="88" t="s">
        <v>1331</v>
      </c>
      <c r="E154" s="89">
        <v>95.452500000000001</v>
      </c>
      <c r="F154" s="89" t="s">
        <v>1378</v>
      </c>
      <c r="G154" s="89" t="s">
        <v>1373</v>
      </c>
      <c r="H154" s="90">
        <v>0.97182029999999986</v>
      </c>
      <c r="I154" s="91">
        <v>650.01826770833338</v>
      </c>
      <c r="J154" s="92">
        <f t="shared" si="2"/>
        <v>1.4950661362582824E-3</v>
      </c>
    </row>
    <row r="155" spans="1:10" x14ac:dyDescent="0.2">
      <c r="A155" s="88" t="s">
        <v>142</v>
      </c>
      <c r="B155" s="88" t="s">
        <v>803</v>
      </c>
      <c r="C155" s="88" t="s">
        <v>1234</v>
      </c>
      <c r="D155" s="88" t="s">
        <v>1327</v>
      </c>
      <c r="E155" s="89">
        <v>95.472999999999999</v>
      </c>
      <c r="F155" s="89" t="s">
        <v>1378</v>
      </c>
      <c r="G155" s="89" t="s">
        <v>1373</v>
      </c>
      <c r="H155" s="90">
        <v>4.2065319999999996E-2</v>
      </c>
      <c r="I155" s="91">
        <v>7800.8601475000005</v>
      </c>
      <c r="J155" s="92">
        <f t="shared" si="2"/>
        <v>5.3923950954922557E-6</v>
      </c>
    </row>
    <row r="156" spans="1:10" x14ac:dyDescent="0.2">
      <c r="A156" s="88" t="s">
        <v>145</v>
      </c>
      <c r="B156" s="88" t="s">
        <v>803</v>
      </c>
      <c r="C156" s="88" t="s">
        <v>1234</v>
      </c>
      <c r="D156" s="88" t="s">
        <v>1327</v>
      </c>
      <c r="E156" s="89">
        <v>95.472999999999999</v>
      </c>
      <c r="F156" s="89" t="s">
        <v>1378</v>
      </c>
      <c r="G156" s="89" t="s">
        <v>1373</v>
      </c>
      <c r="H156" s="90">
        <v>4.875753E-2</v>
      </c>
      <c r="I156" s="91">
        <v>7800.8601475000005</v>
      </c>
      <c r="J156" s="92">
        <f t="shared" si="2"/>
        <v>6.2502761334114783E-6</v>
      </c>
    </row>
    <row r="157" spans="1:10" x14ac:dyDescent="0.2">
      <c r="A157" s="88" t="s">
        <v>308</v>
      </c>
      <c r="B157" s="88" t="s">
        <v>831</v>
      </c>
      <c r="C157" s="88" t="s">
        <v>1235</v>
      </c>
      <c r="D157" s="88" t="s">
        <v>1331</v>
      </c>
      <c r="E157" s="89">
        <v>95.573099999999997</v>
      </c>
      <c r="F157" s="89" t="s">
        <v>1378</v>
      </c>
      <c r="G157" s="89" t="s">
        <v>1373</v>
      </c>
      <c r="H157" s="90">
        <v>2.0938059999999998E-2</v>
      </c>
      <c r="I157" s="91">
        <v>2695.3406195624998</v>
      </c>
      <c r="J157" s="92">
        <f t="shared" si="2"/>
        <v>7.7682426658930417E-6</v>
      </c>
    </row>
    <row r="158" spans="1:10" x14ac:dyDescent="0.2">
      <c r="A158" s="88" t="s">
        <v>309</v>
      </c>
      <c r="B158" s="88" t="s">
        <v>831</v>
      </c>
      <c r="C158" s="88" t="s">
        <v>1235</v>
      </c>
      <c r="D158" s="88" t="s">
        <v>1331</v>
      </c>
      <c r="E158" s="89">
        <v>95.573099999999997</v>
      </c>
      <c r="F158" s="89" t="s">
        <v>1378</v>
      </c>
      <c r="G158" s="89" t="s">
        <v>1373</v>
      </c>
      <c r="H158" s="90">
        <v>2.5696709999999998E-2</v>
      </c>
      <c r="I158" s="91">
        <v>2695.3406195624998</v>
      </c>
      <c r="J158" s="92">
        <f t="shared" si="2"/>
        <v>9.5337523626869165E-6</v>
      </c>
    </row>
    <row r="159" spans="1:10" x14ac:dyDescent="0.2">
      <c r="A159" s="88" t="s">
        <v>304</v>
      </c>
      <c r="B159" s="88" t="s">
        <v>831</v>
      </c>
      <c r="C159" s="88" t="s">
        <v>1235</v>
      </c>
      <c r="D159" s="88" t="s">
        <v>1331</v>
      </c>
      <c r="E159" s="89">
        <v>95.573099999999997</v>
      </c>
      <c r="F159" s="89" t="s">
        <v>1378</v>
      </c>
      <c r="G159" s="89" t="s">
        <v>1373</v>
      </c>
      <c r="H159" s="90">
        <v>8.470396999999999E-2</v>
      </c>
      <c r="I159" s="91">
        <v>2695.3406195624998</v>
      </c>
      <c r="J159" s="92">
        <f t="shared" si="2"/>
        <v>3.1426072602930944E-5</v>
      </c>
    </row>
    <row r="160" spans="1:10" x14ac:dyDescent="0.2">
      <c r="A160" s="88" t="s">
        <v>292</v>
      </c>
      <c r="B160" s="88" t="s">
        <v>830</v>
      </c>
      <c r="C160" s="88" t="s">
        <v>1235</v>
      </c>
      <c r="D160" s="88" t="s">
        <v>1331</v>
      </c>
      <c r="E160" s="89">
        <v>95.573099999999997</v>
      </c>
      <c r="F160" s="89" t="s">
        <v>1378</v>
      </c>
      <c r="G160" s="89" t="s">
        <v>1373</v>
      </c>
      <c r="H160" s="90">
        <v>3.6165739999999995E-2</v>
      </c>
      <c r="I160" s="91">
        <v>406.84937708333331</v>
      </c>
      <c r="J160" s="92">
        <f t="shared" si="2"/>
        <v>8.8892209346045804E-5</v>
      </c>
    </row>
    <row r="161" spans="1:10" x14ac:dyDescent="0.2">
      <c r="A161" s="88" t="s">
        <v>293</v>
      </c>
      <c r="B161" s="88" t="s">
        <v>830</v>
      </c>
      <c r="C161" s="88" t="s">
        <v>1235</v>
      </c>
      <c r="D161" s="88" t="s">
        <v>1331</v>
      </c>
      <c r="E161" s="89">
        <v>95.573099999999997</v>
      </c>
      <c r="F161" s="89" t="s">
        <v>1378</v>
      </c>
      <c r="G161" s="89" t="s">
        <v>1373</v>
      </c>
      <c r="H161" s="90">
        <v>4.0924389999999998E-2</v>
      </c>
      <c r="I161" s="91">
        <v>406.84937708333331</v>
      </c>
      <c r="J161" s="92">
        <f t="shared" si="2"/>
        <v>1.0058855268105184E-4</v>
      </c>
    </row>
    <row r="162" spans="1:10" x14ac:dyDescent="0.2">
      <c r="A162" s="88" t="s">
        <v>132</v>
      </c>
      <c r="B162" s="88" t="s">
        <v>800</v>
      </c>
      <c r="C162" s="88" t="s">
        <v>1234</v>
      </c>
      <c r="D162" s="88" t="s">
        <v>1327</v>
      </c>
      <c r="E162" s="89">
        <v>95.617999999999995</v>
      </c>
      <c r="F162" s="89" t="s">
        <v>1378</v>
      </c>
      <c r="G162" s="89" t="s">
        <v>1373</v>
      </c>
      <c r="H162" s="90">
        <v>1.052205E-2</v>
      </c>
      <c r="I162" s="91">
        <v>10147.612973194444</v>
      </c>
      <c r="J162" s="92">
        <f t="shared" si="2"/>
        <v>1.0368990251987986E-6</v>
      </c>
    </row>
    <row r="163" spans="1:10" x14ac:dyDescent="0.2">
      <c r="A163" s="88" t="s">
        <v>128</v>
      </c>
      <c r="B163" s="88" t="s">
        <v>800</v>
      </c>
      <c r="C163" s="88" t="s">
        <v>1234</v>
      </c>
      <c r="D163" s="88" t="s">
        <v>1327</v>
      </c>
      <c r="E163" s="89">
        <v>95.617999999999995</v>
      </c>
      <c r="F163" s="89" t="s">
        <v>1378</v>
      </c>
      <c r="G163" s="89" t="s">
        <v>1373</v>
      </c>
      <c r="H163" s="90">
        <v>1.53048E-2</v>
      </c>
      <c r="I163" s="91">
        <v>10147.612973194444</v>
      </c>
      <c r="J163" s="92">
        <f t="shared" si="2"/>
        <v>1.5082167639255251E-6</v>
      </c>
    </row>
    <row r="164" spans="1:10" x14ac:dyDescent="0.2">
      <c r="A164" s="88" t="s">
        <v>135</v>
      </c>
      <c r="B164" s="88" t="s">
        <v>800</v>
      </c>
      <c r="C164" s="88" t="s">
        <v>1234</v>
      </c>
      <c r="D164" s="88" t="s">
        <v>1327</v>
      </c>
      <c r="E164" s="89">
        <v>95.617999999999995</v>
      </c>
      <c r="F164" s="89" t="s">
        <v>1378</v>
      </c>
      <c r="G164" s="89" t="s">
        <v>1373</v>
      </c>
      <c r="H164" s="90">
        <v>3.0609600000000001E-2</v>
      </c>
      <c r="I164" s="91">
        <v>10147.612973194444</v>
      </c>
      <c r="J164" s="92">
        <f t="shared" si="2"/>
        <v>3.0164335278510502E-6</v>
      </c>
    </row>
    <row r="165" spans="1:10" x14ac:dyDescent="0.2">
      <c r="A165" s="88" t="s">
        <v>323</v>
      </c>
      <c r="B165" s="88" t="s">
        <v>832</v>
      </c>
      <c r="C165" s="88" t="s">
        <v>1235</v>
      </c>
      <c r="D165" s="88" t="s">
        <v>1331</v>
      </c>
      <c r="E165" s="89">
        <v>95.641900000000007</v>
      </c>
      <c r="F165" s="89" t="s">
        <v>1378</v>
      </c>
      <c r="G165" s="89" t="s">
        <v>1373</v>
      </c>
      <c r="H165" s="90">
        <v>6.6495100000000015E-2</v>
      </c>
      <c r="I165" s="91">
        <v>1927.6027183125002</v>
      </c>
      <c r="J165" s="92">
        <f t="shared" si="2"/>
        <v>3.4496268016374485E-5</v>
      </c>
    </row>
    <row r="166" spans="1:10" x14ac:dyDescent="0.2">
      <c r="A166" s="88" t="s">
        <v>321</v>
      </c>
      <c r="B166" s="88" t="s">
        <v>832</v>
      </c>
      <c r="C166" s="88" t="s">
        <v>1235</v>
      </c>
      <c r="D166" s="88" t="s">
        <v>1331</v>
      </c>
      <c r="E166" s="89">
        <v>95.641900000000007</v>
      </c>
      <c r="F166" s="89" t="s">
        <v>1378</v>
      </c>
      <c r="G166" s="89" t="s">
        <v>1373</v>
      </c>
      <c r="H166" s="90">
        <v>0.12159104000000001</v>
      </c>
      <c r="I166" s="91">
        <v>1927.6027183125002</v>
      </c>
      <c r="J166" s="92">
        <f t="shared" si="2"/>
        <v>6.3078890087084761E-5</v>
      </c>
    </row>
    <row r="167" spans="1:10" x14ac:dyDescent="0.2">
      <c r="A167" s="88" t="s">
        <v>353</v>
      </c>
      <c r="B167" s="88" t="s">
        <v>838</v>
      </c>
      <c r="C167" s="88" t="s">
        <v>1235</v>
      </c>
      <c r="D167" s="88" t="s">
        <v>1331</v>
      </c>
      <c r="E167" s="89">
        <v>95.821100000000001</v>
      </c>
      <c r="F167" s="89" t="s">
        <v>1378</v>
      </c>
      <c r="G167" s="89" t="s">
        <v>1373</v>
      </c>
      <c r="H167" s="90">
        <v>0.1053085</v>
      </c>
      <c r="I167" s="91">
        <v>1132.4523544097221</v>
      </c>
      <c r="J167" s="92">
        <f t="shared" si="2"/>
        <v>9.2991550231612922E-5</v>
      </c>
    </row>
    <row r="168" spans="1:10" x14ac:dyDescent="0.2">
      <c r="A168" s="88" t="s">
        <v>544</v>
      </c>
      <c r="B168" s="88" t="s">
        <v>869</v>
      </c>
      <c r="C168" s="88" t="s">
        <v>1234</v>
      </c>
      <c r="D168" s="88" t="s">
        <v>1324</v>
      </c>
      <c r="E168" s="89">
        <v>95.95</v>
      </c>
      <c r="F168" s="89" t="s">
        <v>1378</v>
      </c>
      <c r="G168" s="89" t="s">
        <v>1373</v>
      </c>
      <c r="H168" s="90">
        <v>8.6314499999999988E-3</v>
      </c>
      <c r="I168" s="91">
        <v>7861.8019407484253</v>
      </c>
      <c r="J168" s="92">
        <f t="shared" si="2"/>
        <v>1.0978971570451831E-6</v>
      </c>
    </row>
    <row r="169" spans="1:10" x14ac:dyDescent="0.2">
      <c r="A169" s="88" t="s">
        <v>543</v>
      </c>
      <c r="B169" s="88" t="s">
        <v>869</v>
      </c>
      <c r="C169" s="88" t="s">
        <v>1234</v>
      </c>
      <c r="D169" s="88" t="s">
        <v>1324</v>
      </c>
      <c r="E169" s="89">
        <v>95.95</v>
      </c>
      <c r="F169" s="89" t="s">
        <v>1378</v>
      </c>
      <c r="G169" s="89" t="s">
        <v>1373</v>
      </c>
      <c r="H169" s="90">
        <v>2.1099099999999999E-2</v>
      </c>
      <c r="I169" s="91">
        <v>7861.8019407484253</v>
      </c>
      <c r="J169" s="92">
        <f t="shared" si="2"/>
        <v>2.6837486061104478E-6</v>
      </c>
    </row>
    <row r="170" spans="1:10" x14ac:dyDescent="0.2">
      <c r="A170" s="88" t="s">
        <v>537</v>
      </c>
      <c r="B170" s="88" t="s">
        <v>868</v>
      </c>
      <c r="C170" s="88" t="s">
        <v>1234</v>
      </c>
      <c r="D170" s="88" t="s">
        <v>1324</v>
      </c>
      <c r="E170" s="89">
        <v>95.95</v>
      </c>
      <c r="F170" s="89" t="s">
        <v>1378</v>
      </c>
      <c r="G170" s="89" t="s">
        <v>1373</v>
      </c>
      <c r="H170" s="90">
        <v>1.2467649999999999E-2</v>
      </c>
      <c r="I170" s="91">
        <v>3993.3570427083332</v>
      </c>
      <c r="J170" s="92">
        <f t="shared" si="2"/>
        <v>3.1220974900717413E-6</v>
      </c>
    </row>
    <row r="171" spans="1:10" x14ac:dyDescent="0.2">
      <c r="A171" s="88" t="s">
        <v>542</v>
      </c>
      <c r="B171" s="88" t="s">
        <v>869</v>
      </c>
      <c r="C171" s="88" t="s">
        <v>1234</v>
      </c>
      <c r="D171" s="88" t="s">
        <v>1324</v>
      </c>
      <c r="E171" s="89">
        <v>95.95</v>
      </c>
      <c r="F171" s="89" t="s">
        <v>1378</v>
      </c>
      <c r="G171" s="89" t="s">
        <v>1373</v>
      </c>
      <c r="H171" s="90">
        <v>5.7542999999999997E-2</v>
      </c>
      <c r="I171" s="91">
        <v>7861.8019407484253</v>
      </c>
      <c r="J171" s="92">
        <f t="shared" si="2"/>
        <v>7.3193143803012206E-6</v>
      </c>
    </row>
    <row r="172" spans="1:10" x14ac:dyDescent="0.2">
      <c r="A172" s="88" t="s">
        <v>539</v>
      </c>
      <c r="B172" s="88" t="s">
        <v>868</v>
      </c>
      <c r="C172" s="88" t="s">
        <v>1234</v>
      </c>
      <c r="D172" s="88" t="s">
        <v>1324</v>
      </c>
      <c r="E172" s="89">
        <v>95.95</v>
      </c>
      <c r="F172" s="89" t="s">
        <v>1378</v>
      </c>
      <c r="G172" s="89" t="s">
        <v>1373</v>
      </c>
      <c r="H172" s="90">
        <v>5.8502049999999993E-2</v>
      </c>
      <c r="I172" s="91">
        <v>3993.3570427083332</v>
      </c>
      <c r="J172" s="92">
        <f t="shared" si="2"/>
        <v>1.4649842068798171E-5</v>
      </c>
    </row>
    <row r="173" spans="1:10" x14ac:dyDescent="0.2">
      <c r="A173" s="88" t="s">
        <v>541</v>
      </c>
      <c r="B173" s="88" t="s">
        <v>868</v>
      </c>
      <c r="C173" s="88" t="s">
        <v>1234</v>
      </c>
      <c r="D173" s="88" t="s">
        <v>1324</v>
      </c>
      <c r="E173" s="89">
        <v>95.95</v>
      </c>
      <c r="F173" s="89" t="s">
        <v>1378</v>
      </c>
      <c r="G173" s="89" t="s">
        <v>1373</v>
      </c>
      <c r="H173" s="90">
        <v>0.2531892</v>
      </c>
      <c r="I173" s="91">
        <v>3993.3570427083332</v>
      </c>
      <c r="J173" s="92">
        <f t="shared" si="2"/>
        <v>6.3402595182995364E-5</v>
      </c>
    </row>
    <row r="174" spans="1:10" x14ac:dyDescent="0.2">
      <c r="A174" s="88" t="s">
        <v>558</v>
      </c>
      <c r="B174" s="88" t="s">
        <v>871</v>
      </c>
      <c r="C174" s="88" t="s">
        <v>1234</v>
      </c>
      <c r="D174" s="88" t="s">
        <v>1324</v>
      </c>
      <c r="E174" s="89">
        <v>96.084000000000003</v>
      </c>
      <c r="F174" s="89" t="s">
        <v>1378</v>
      </c>
      <c r="G174" s="89" t="s">
        <v>1373</v>
      </c>
      <c r="H174" s="90">
        <v>0.10756592</v>
      </c>
      <c r="I174" s="91">
        <v>21902.948324999998</v>
      </c>
      <c r="J174" s="92">
        <f t="shared" si="2"/>
        <v>4.9110246896407272E-6</v>
      </c>
    </row>
    <row r="175" spans="1:10" x14ac:dyDescent="0.2">
      <c r="A175" s="88" t="s">
        <v>730</v>
      </c>
      <c r="B175" s="88" t="s">
        <v>920</v>
      </c>
      <c r="C175" s="88" t="s">
        <v>1206</v>
      </c>
      <c r="D175" s="88" t="s">
        <v>1318</v>
      </c>
      <c r="E175" s="89">
        <v>96.520399999999995</v>
      </c>
      <c r="F175" s="89" t="s">
        <v>1378</v>
      </c>
      <c r="G175" s="89" t="s">
        <v>1373</v>
      </c>
      <c r="H175" s="90">
        <v>8.0631019999999998E-2</v>
      </c>
      <c r="I175" s="91">
        <v>1313.749888888889</v>
      </c>
      <c r="J175" s="92">
        <f t="shared" si="2"/>
        <v>6.1374711185090269E-5</v>
      </c>
    </row>
    <row r="176" spans="1:10" x14ac:dyDescent="0.2">
      <c r="A176" s="88" t="s">
        <v>732</v>
      </c>
      <c r="B176" s="88" t="s">
        <v>920</v>
      </c>
      <c r="C176" s="88" t="s">
        <v>1206</v>
      </c>
      <c r="D176" s="88" t="s">
        <v>1318</v>
      </c>
      <c r="E176" s="89">
        <v>96.520399999999995</v>
      </c>
      <c r="F176" s="89" t="s">
        <v>1378</v>
      </c>
      <c r="G176" s="89" t="s">
        <v>1373</v>
      </c>
      <c r="H176" s="90">
        <v>0.20532783000000002</v>
      </c>
      <c r="I176" s="91">
        <v>1313.749888888889</v>
      </c>
      <c r="J176" s="92">
        <f t="shared" si="2"/>
        <v>1.5629141569226479E-4</v>
      </c>
    </row>
    <row r="177" spans="1:10" x14ac:dyDescent="0.2">
      <c r="A177" s="88" t="s">
        <v>564</v>
      </c>
      <c r="B177" s="88" t="s">
        <v>874</v>
      </c>
      <c r="C177" s="88" t="s">
        <v>1234</v>
      </c>
      <c r="D177" s="88" t="s">
        <v>1327</v>
      </c>
      <c r="E177" s="89">
        <v>96.631799999999998</v>
      </c>
      <c r="F177" s="89" t="s">
        <v>1378</v>
      </c>
      <c r="G177" s="89" t="s">
        <v>1373</v>
      </c>
      <c r="H177" s="90">
        <v>4.6246560000000006E-2</v>
      </c>
      <c r="I177" s="91">
        <v>633.49526495833322</v>
      </c>
      <c r="J177" s="92">
        <f t="shared" si="2"/>
        <v>7.3002218892735958E-5</v>
      </c>
    </row>
    <row r="178" spans="1:10" x14ac:dyDescent="0.2">
      <c r="A178" s="88" t="s">
        <v>579</v>
      </c>
      <c r="B178" s="88" t="s">
        <v>883</v>
      </c>
      <c r="C178" s="88" t="s">
        <v>1234</v>
      </c>
      <c r="D178" s="88" t="s">
        <v>1327</v>
      </c>
      <c r="E178" s="89">
        <v>96.828999999999994</v>
      </c>
      <c r="F178" s="89" t="s">
        <v>1378</v>
      </c>
      <c r="G178" s="89" t="s">
        <v>1373</v>
      </c>
      <c r="H178" s="90">
        <v>0.16974831000000001</v>
      </c>
      <c r="I178" s="91">
        <v>2256.6872600694442</v>
      </c>
      <c r="J178" s="92">
        <f t="shared" si="2"/>
        <v>7.5220130411325322E-5</v>
      </c>
    </row>
    <row r="179" spans="1:10" x14ac:dyDescent="0.2">
      <c r="A179" s="88" t="s">
        <v>652</v>
      </c>
      <c r="B179" s="88" t="s">
        <v>906</v>
      </c>
      <c r="C179" s="88" t="s">
        <v>1206</v>
      </c>
      <c r="D179" s="88" t="s">
        <v>1324</v>
      </c>
      <c r="E179" s="89">
        <v>96.834699999999998</v>
      </c>
      <c r="F179" s="89" t="s">
        <v>1378</v>
      </c>
      <c r="G179" s="89" t="s">
        <v>1373</v>
      </c>
      <c r="H179" s="90">
        <v>0</v>
      </c>
      <c r="I179" s="91">
        <v>6894.3213069305548</v>
      </c>
      <c r="J179" s="92">
        <f t="shared" si="2"/>
        <v>0</v>
      </c>
    </row>
    <row r="180" spans="1:10" x14ac:dyDescent="0.2">
      <c r="A180" s="88" t="s">
        <v>650</v>
      </c>
      <c r="B180" s="88" t="s">
        <v>906</v>
      </c>
      <c r="C180" s="88" t="s">
        <v>1206</v>
      </c>
      <c r="D180" s="88" t="s">
        <v>1324</v>
      </c>
      <c r="E180" s="89">
        <v>96.834699999999998</v>
      </c>
      <c r="F180" s="89" t="s">
        <v>1378</v>
      </c>
      <c r="G180" s="89" t="s">
        <v>1373</v>
      </c>
      <c r="H180" s="90">
        <v>7.5663200000000005E-3</v>
      </c>
      <c r="I180" s="91">
        <v>6894.3213069305548</v>
      </c>
      <c r="J180" s="92">
        <f t="shared" si="2"/>
        <v>1.0974713337473719E-6</v>
      </c>
    </row>
    <row r="181" spans="1:10" x14ac:dyDescent="0.2">
      <c r="A181" s="93" t="s">
        <v>692</v>
      </c>
      <c r="B181" s="93" t="s">
        <v>911</v>
      </c>
      <c r="C181" s="93" t="s">
        <v>1206</v>
      </c>
      <c r="D181" s="93" t="s">
        <v>1324</v>
      </c>
      <c r="E181" s="94">
        <v>97.013999999999996</v>
      </c>
      <c r="F181" s="94" t="s">
        <v>1378</v>
      </c>
      <c r="G181" s="94" t="s">
        <v>1378</v>
      </c>
      <c r="H181" s="95">
        <v>6.6300500000000002E-3</v>
      </c>
      <c r="I181" s="96">
        <v>7232.0164233333317</v>
      </c>
      <c r="J181" s="97">
        <f t="shared" si="2"/>
        <v>9.1676368137230012E-7</v>
      </c>
    </row>
    <row r="182" spans="1:10" x14ac:dyDescent="0.2">
      <c r="A182" s="93" t="s">
        <v>714</v>
      </c>
      <c r="B182" s="93" t="s">
        <v>914</v>
      </c>
      <c r="C182" s="93" t="s">
        <v>1206</v>
      </c>
      <c r="D182" s="93" t="s">
        <v>1324</v>
      </c>
      <c r="E182" s="94">
        <v>97.013999999999996</v>
      </c>
      <c r="F182" s="94" t="s">
        <v>1378</v>
      </c>
      <c r="G182" s="94" t="s">
        <v>1378</v>
      </c>
      <c r="H182" s="95">
        <v>2.4625899999999999E-2</v>
      </c>
      <c r="I182" s="96">
        <v>18457.937536666665</v>
      </c>
      <c r="J182" s="97">
        <f t="shared" si="2"/>
        <v>1.3341631453178712E-6</v>
      </c>
    </row>
    <row r="183" spans="1:10" x14ac:dyDescent="0.2">
      <c r="A183" s="93" t="s">
        <v>711</v>
      </c>
      <c r="B183" s="93" t="s">
        <v>914</v>
      </c>
      <c r="C183" s="93" t="s">
        <v>1206</v>
      </c>
      <c r="D183" s="93" t="s">
        <v>1324</v>
      </c>
      <c r="E183" s="94">
        <v>97.013999999999996</v>
      </c>
      <c r="F183" s="94" t="s">
        <v>1378</v>
      </c>
      <c r="G183" s="94" t="s">
        <v>1378</v>
      </c>
      <c r="H183" s="95">
        <v>4.7357500000000004E-2</v>
      </c>
      <c r="I183" s="96">
        <v>18457.937536666665</v>
      </c>
      <c r="J183" s="97">
        <f t="shared" si="2"/>
        <v>2.5656983563805222E-6</v>
      </c>
    </row>
    <row r="184" spans="1:10" x14ac:dyDescent="0.2">
      <c r="A184" s="93" t="s">
        <v>715</v>
      </c>
      <c r="B184" s="93" t="s">
        <v>914</v>
      </c>
      <c r="C184" s="93" t="s">
        <v>1206</v>
      </c>
      <c r="D184" s="93" t="s">
        <v>1324</v>
      </c>
      <c r="E184" s="94">
        <v>97.013999999999996</v>
      </c>
      <c r="F184" s="94" t="s">
        <v>1378</v>
      </c>
      <c r="G184" s="94" t="s">
        <v>1378</v>
      </c>
      <c r="H184" s="95">
        <v>4.8304649999999998E-2</v>
      </c>
      <c r="I184" s="96">
        <v>18457.937536666665</v>
      </c>
      <c r="J184" s="97">
        <f t="shared" si="2"/>
        <v>2.6170123235081321E-6</v>
      </c>
    </row>
    <row r="185" spans="1:10" x14ac:dyDescent="0.2">
      <c r="A185" s="93" t="s">
        <v>716</v>
      </c>
      <c r="B185" s="93" t="s">
        <v>914</v>
      </c>
      <c r="C185" s="93" t="s">
        <v>1206</v>
      </c>
      <c r="D185" s="93" t="s">
        <v>1324</v>
      </c>
      <c r="E185" s="94">
        <v>97.013999999999996</v>
      </c>
      <c r="F185" s="94" t="s">
        <v>1378</v>
      </c>
      <c r="G185" s="94" t="s">
        <v>1378</v>
      </c>
      <c r="H185" s="95">
        <v>7.1983400000000003E-2</v>
      </c>
      <c r="I185" s="96">
        <v>18457.937536666665</v>
      </c>
      <c r="J185" s="97">
        <f t="shared" si="2"/>
        <v>3.8998615016983936E-6</v>
      </c>
    </row>
    <row r="186" spans="1:10" x14ac:dyDescent="0.2">
      <c r="A186" s="93" t="s">
        <v>712</v>
      </c>
      <c r="B186" s="93" t="s">
        <v>914</v>
      </c>
      <c r="C186" s="93" t="s">
        <v>1206</v>
      </c>
      <c r="D186" s="93" t="s">
        <v>1324</v>
      </c>
      <c r="E186" s="94">
        <v>97.013999999999996</v>
      </c>
      <c r="F186" s="94" t="s">
        <v>1378</v>
      </c>
      <c r="G186" s="94" t="s">
        <v>1378</v>
      </c>
      <c r="H186" s="95">
        <v>7.7666300000000008E-2</v>
      </c>
      <c r="I186" s="96">
        <v>18457.937536666665</v>
      </c>
      <c r="J186" s="97">
        <f t="shared" si="2"/>
        <v>4.2077453044640559E-6</v>
      </c>
    </row>
    <row r="187" spans="1:10" x14ac:dyDescent="0.2">
      <c r="A187" s="93" t="s">
        <v>702</v>
      </c>
      <c r="B187" s="93" t="s">
        <v>912</v>
      </c>
      <c r="C187" s="93" t="s">
        <v>1206</v>
      </c>
      <c r="D187" s="93" t="s">
        <v>1324</v>
      </c>
      <c r="E187" s="94">
        <v>97.013999999999996</v>
      </c>
      <c r="F187" s="94" t="s">
        <v>1378</v>
      </c>
      <c r="G187" s="94" t="s">
        <v>1378</v>
      </c>
      <c r="H187" s="95">
        <v>2.7467350000000001E-2</v>
      </c>
      <c r="I187" s="96">
        <v>4851.4815016666671</v>
      </c>
      <c r="J187" s="97">
        <f t="shared" si="2"/>
        <v>5.6616417048202555E-6</v>
      </c>
    </row>
    <row r="188" spans="1:10" x14ac:dyDescent="0.2">
      <c r="A188" s="93" t="s">
        <v>698</v>
      </c>
      <c r="B188" s="93" t="s">
        <v>911</v>
      </c>
      <c r="C188" s="93" t="s">
        <v>1206</v>
      </c>
      <c r="D188" s="93" t="s">
        <v>1324</v>
      </c>
      <c r="E188" s="94">
        <v>97.013999999999996</v>
      </c>
      <c r="F188" s="94" t="s">
        <v>1378</v>
      </c>
      <c r="G188" s="94" t="s">
        <v>1378</v>
      </c>
      <c r="H188" s="95">
        <v>4.5463200000000002E-2</v>
      </c>
      <c r="I188" s="96">
        <v>7232.0164233333317</v>
      </c>
      <c r="J188" s="97">
        <f t="shared" si="2"/>
        <v>6.2863795294100582E-6</v>
      </c>
    </row>
    <row r="189" spans="1:10" x14ac:dyDescent="0.2">
      <c r="A189" s="93" t="s">
        <v>699</v>
      </c>
      <c r="B189" s="93" t="s">
        <v>911</v>
      </c>
      <c r="C189" s="93" t="s">
        <v>1206</v>
      </c>
      <c r="D189" s="93" t="s">
        <v>1324</v>
      </c>
      <c r="E189" s="94">
        <v>97.013999999999996</v>
      </c>
      <c r="F189" s="94" t="s">
        <v>1378</v>
      </c>
      <c r="G189" s="94" t="s">
        <v>1378</v>
      </c>
      <c r="H189" s="95">
        <v>5.3040400000000001E-2</v>
      </c>
      <c r="I189" s="96">
        <v>7232.0164233333317</v>
      </c>
      <c r="J189" s="97">
        <f t="shared" si="2"/>
        <v>7.334109450978401E-6</v>
      </c>
    </row>
    <row r="190" spans="1:10" x14ac:dyDescent="0.2">
      <c r="A190" s="93" t="s">
        <v>706</v>
      </c>
      <c r="B190" s="93" t="s">
        <v>912</v>
      </c>
      <c r="C190" s="93" t="s">
        <v>1206</v>
      </c>
      <c r="D190" s="93" t="s">
        <v>1324</v>
      </c>
      <c r="E190" s="94">
        <v>97.013999999999996</v>
      </c>
      <c r="F190" s="94" t="s">
        <v>1378</v>
      </c>
      <c r="G190" s="94" t="s">
        <v>1378</v>
      </c>
      <c r="H190" s="95">
        <v>9.1873550000000012E-2</v>
      </c>
      <c r="I190" s="96">
        <v>4851.4815016666671</v>
      </c>
      <c r="J190" s="97">
        <f t="shared" si="2"/>
        <v>1.8937215357502236E-5</v>
      </c>
    </row>
    <row r="191" spans="1:10" x14ac:dyDescent="0.2">
      <c r="A191" s="93" t="s">
        <v>705</v>
      </c>
      <c r="B191" s="93" t="s">
        <v>912</v>
      </c>
      <c r="C191" s="93" t="s">
        <v>1206</v>
      </c>
      <c r="D191" s="93" t="s">
        <v>1324</v>
      </c>
      <c r="E191" s="94">
        <v>97.013999999999996</v>
      </c>
      <c r="F191" s="94" t="s">
        <v>1378</v>
      </c>
      <c r="G191" s="94" t="s">
        <v>1378</v>
      </c>
      <c r="H191" s="95">
        <v>0.10134505000000001</v>
      </c>
      <c r="I191" s="96">
        <v>4851.4815016666671</v>
      </c>
      <c r="J191" s="97">
        <f t="shared" si="2"/>
        <v>2.0889505600543701E-5</v>
      </c>
    </row>
    <row r="192" spans="1:10" x14ac:dyDescent="0.2">
      <c r="A192" s="93" t="s">
        <v>694</v>
      </c>
      <c r="B192" s="93" t="s">
        <v>911</v>
      </c>
      <c r="C192" s="93" t="s">
        <v>1206</v>
      </c>
      <c r="D192" s="93" t="s">
        <v>1324</v>
      </c>
      <c r="E192" s="94">
        <v>97.013999999999996</v>
      </c>
      <c r="F192" s="94" t="s">
        <v>1378</v>
      </c>
      <c r="G192" s="94" t="s">
        <v>1378</v>
      </c>
      <c r="H192" s="95">
        <v>0.17901135000000001</v>
      </c>
      <c r="I192" s="96">
        <v>7232.0164233333317</v>
      </c>
      <c r="J192" s="97">
        <f t="shared" si="2"/>
        <v>2.4752619397052104E-5</v>
      </c>
    </row>
    <row r="193" spans="1:10" x14ac:dyDescent="0.2">
      <c r="A193" s="93" t="s">
        <v>691</v>
      </c>
      <c r="B193" s="93" t="s">
        <v>911</v>
      </c>
      <c r="C193" s="93" t="s">
        <v>1206</v>
      </c>
      <c r="D193" s="93" t="s">
        <v>1324</v>
      </c>
      <c r="E193" s="94">
        <v>97.013999999999996</v>
      </c>
      <c r="F193" s="94" t="s">
        <v>1378</v>
      </c>
      <c r="G193" s="94" t="s">
        <v>1378</v>
      </c>
      <c r="H193" s="95">
        <v>0.21121445000000003</v>
      </c>
      <c r="I193" s="96">
        <v>7232.0164233333317</v>
      </c>
      <c r="J193" s="97">
        <f t="shared" si="2"/>
        <v>2.9205471563717564E-5</v>
      </c>
    </row>
    <row r="194" spans="1:10" x14ac:dyDescent="0.2">
      <c r="A194" s="93" t="s">
        <v>695</v>
      </c>
      <c r="B194" s="93" t="s">
        <v>911</v>
      </c>
      <c r="C194" s="93" t="s">
        <v>1206</v>
      </c>
      <c r="D194" s="93" t="s">
        <v>1324</v>
      </c>
      <c r="E194" s="94">
        <v>97.013999999999996</v>
      </c>
      <c r="F194" s="94" t="s">
        <v>1378</v>
      </c>
      <c r="G194" s="94" t="s">
        <v>1378</v>
      </c>
      <c r="H194" s="95">
        <v>0.32108385000000006</v>
      </c>
      <c r="I194" s="96">
        <v>7232.0164233333317</v>
      </c>
      <c r="J194" s="97">
        <f t="shared" ref="J194:J257" si="3">H194/I194</f>
        <v>4.4397555426458544E-5</v>
      </c>
    </row>
    <row r="195" spans="1:10" x14ac:dyDescent="0.2">
      <c r="A195" s="93" t="s">
        <v>707</v>
      </c>
      <c r="B195" s="93" t="s">
        <v>912</v>
      </c>
      <c r="C195" s="93" t="s">
        <v>1206</v>
      </c>
      <c r="D195" s="93" t="s">
        <v>1324</v>
      </c>
      <c r="E195" s="94">
        <v>97.013999999999996</v>
      </c>
      <c r="F195" s="94" t="s">
        <v>1378</v>
      </c>
      <c r="G195" s="94" t="s">
        <v>1378</v>
      </c>
      <c r="H195" s="95">
        <v>0.34855120000000001</v>
      </c>
      <c r="I195" s="96">
        <v>4851.4815016666671</v>
      </c>
      <c r="J195" s="97">
        <f t="shared" si="3"/>
        <v>7.1844280943925999E-5</v>
      </c>
    </row>
    <row r="196" spans="1:10" x14ac:dyDescent="0.2">
      <c r="A196" s="93" t="s">
        <v>693</v>
      </c>
      <c r="B196" s="93" t="s">
        <v>911</v>
      </c>
      <c r="C196" s="93" t="s">
        <v>1206</v>
      </c>
      <c r="D196" s="93" t="s">
        <v>1324</v>
      </c>
      <c r="E196" s="94">
        <v>97.013999999999996</v>
      </c>
      <c r="F196" s="94" t="s">
        <v>1378</v>
      </c>
      <c r="G196" s="94" t="s">
        <v>1378</v>
      </c>
      <c r="H196" s="95">
        <v>1.9994336500000003</v>
      </c>
      <c r="I196" s="96">
        <v>7232.0164233333317</v>
      </c>
      <c r="J196" s="97">
        <f t="shared" si="3"/>
        <v>2.7646973305384657E-4</v>
      </c>
    </row>
    <row r="197" spans="1:10" x14ac:dyDescent="0.2">
      <c r="A197" s="93" t="s">
        <v>689</v>
      </c>
      <c r="B197" s="93" t="s">
        <v>910</v>
      </c>
      <c r="C197" s="93" t="s">
        <v>1206</v>
      </c>
      <c r="D197" s="93" t="s">
        <v>1324</v>
      </c>
      <c r="E197" s="94">
        <v>97.221000000000004</v>
      </c>
      <c r="F197" s="94" t="s">
        <v>1378</v>
      </c>
      <c r="G197" s="94" t="s">
        <v>1378</v>
      </c>
      <c r="H197" s="95">
        <v>9.6913260000000001E-2</v>
      </c>
      <c r="I197" s="96">
        <v>1164.8426091666665</v>
      </c>
      <c r="J197" s="97">
        <f t="shared" si="3"/>
        <v>8.3198587721076042E-5</v>
      </c>
    </row>
    <row r="198" spans="1:10" x14ac:dyDescent="0.2">
      <c r="A198" s="93" t="s">
        <v>635</v>
      </c>
      <c r="B198" s="93" t="s">
        <v>902</v>
      </c>
      <c r="C198" s="93" t="s">
        <v>1206</v>
      </c>
      <c r="D198" s="93" t="s">
        <v>1322</v>
      </c>
      <c r="E198" s="94">
        <v>97.265500000000003</v>
      </c>
      <c r="F198" s="94" t="s">
        <v>1378</v>
      </c>
      <c r="G198" s="94" t="s">
        <v>1378</v>
      </c>
      <c r="H198" s="95">
        <v>0.22624993999999998</v>
      </c>
      <c r="I198" s="96">
        <v>13112.940244361111</v>
      </c>
      <c r="J198" s="97">
        <f t="shared" si="3"/>
        <v>1.7253944255354407E-5</v>
      </c>
    </row>
    <row r="199" spans="1:10" x14ac:dyDescent="0.2">
      <c r="A199" s="93" t="s">
        <v>601</v>
      </c>
      <c r="B199" s="93" t="s">
        <v>891</v>
      </c>
      <c r="C199" s="93" t="s">
        <v>1206</v>
      </c>
      <c r="D199" s="93" t="s">
        <v>1322</v>
      </c>
      <c r="E199" s="94">
        <v>97.365399999999994</v>
      </c>
      <c r="F199" s="94" t="s">
        <v>1378</v>
      </c>
      <c r="G199" s="94" t="s">
        <v>1378</v>
      </c>
      <c r="H199" s="95">
        <v>1.4290499999999999E-2</v>
      </c>
      <c r="I199" s="96">
        <v>17762.192094915281</v>
      </c>
      <c r="J199" s="97">
        <f t="shared" si="3"/>
        <v>8.0454596615306793E-7</v>
      </c>
    </row>
    <row r="200" spans="1:10" x14ac:dyDescent="0.2">
      <c r="A200" s="93" t="s">
        <v>644</v>
      </c>
      <c r="B200" s="93" t="s">
        <v>905</v>
      </c>
      <c r="C200" s="93" t="s">
        <v>1206</v>
      </c>
      <c r="D200" s="93" t="s">
        <v>1324</v>
      </c>
      <c r="E200" s="94">
        <v>97.367999999999995</v>
      </c>
      <c r="F200" s="94" t="s">
        <v>1378</v>
      </c>
      <c r="G200" s="94" t="s">
        <v>1378</v>
      </c>
      <c r="H200" s="95">
        <v>8.2843139999999996E-2</v>
      </c>
      <c r="I200" s="96">
        <v>1428.1519016666668</v>
      </c>
      <c r="J200" s="97">
        <f t="shared" si="3"/>
        <v>5.8007232916415446E-5</v>
      </c>
    </row>
    <row r="201" spans="1:10" x14ac:dyDescent="0.2">
      <c r="A201" s="93" t="s">
        <v>621</v>
      </c>
      <c r="B201" s="93" t="s">
        <v>895</v>
      </c>
      <c r="C201" s="93" t="s">
        <v>1206</v>
      </c>
      <c r="D201" s="93" t="s">
        <v>1322</v>
      </c>
      <c r="E201" s="94">
        <v>97.4</v>
      </c>
      <c r="F201" s="94" t="s">
        <v>1378</v>
      </c>
      <c r="G201" s="94" t="s">
        <v>1378</v>
      </c>
      <c r="H201" s="95">
        <v>1.9073E-3</v>
      </c>
      <c r="I201" s="96">
        <v>9719.3782555555554</v>
      </c>
      <c r="J201" s="97">
        <f t="shared" si="3"/>
        <v>1.9623683221813034E-7</v>
      </c>
    </row>
    <row r="202" spans="1:10" x14ac:dyDescent="0.2">
      <c r="A202" s="93" t="s">
        <v>760</v>
      </c>
      <c r="B202" s="93" t="s">
        <v>926</v>
      </c>
      <c r="C202" s="93" t="s">
        <v>1206</v>
      </c>
      <c r="D202" s="93" t="s">
        <v>1313</v>
      </c>
      <c r="E202" s="94">
        <v>97.402000000000001</v>
      </c>
      <c r="F202" s="94" t="s">
        <v>1378</v>
      </c>
      <c r="G202" s="94" t="s">
        <v>1378</v>
      </c>
      <c r="H202" s="95">
        <v>0</v>
      </c>
      <c r="I202" s="96">
        <v>3382.0138888888887</v>
      </c>
      <c r="J202" s="97">
        <f t="shared" si="3"/>
        <v>0</v>
      </c>
    </row>
    <row r="203" spans="1:10" x14ac:dyDescent="0.2">
      <c r="A203" s="93" t="s">
        <v>759</v>
      </c>
      <c r="B203" s="93" t="s">
        <v>926</v>
      </c>
      <c r="C203" s="93" t="s">
        <v>1206</v>
      </c>
      <c r="D203" s="93" t="s">
        <v>1313</v>
      </c>
      <c r="E203" s="94">
        <v>97.402000000000001</v>
      </c>
      <c r="F203" s="94" t="s">
        <v>1378</v>
      </c>
      <c r="G203" s="94" t="s">
        <v>1378</v>
      </c>
      <c r="H203" s="95">
        <v>4.7653499999999998E-3</v>
      </c>
      <c r="I203" s="96">
        <v>3382.0138888888887</v>
      </c>
      <c r="J203" s="97">
        <f t="shared" si="3"/>
        <v>1.4090273300342909E-6</v>
      </c>
    </row>
    <row r="204" spans="1:10" x14ac:dyDescent="0.2">
      <c r="A204" s="93" t="s">
        <v>758</v>
      </c>
      <c r="B204" s="93" t="s">
        <v>926</v>
      </c>
      <c r="C204" s="93" t="s">
        <v>1206</v>
      </c>
      <c r="D204" s="93" t="s">
        <v>1313</v>
      </c>
      <c r="E204" s="94">
        <v>97.402000000000001</v>
      </c>
      <c r="F204" s="94" t="s">
        <v>1378</v>
      </c>
      <c r="G204" s="94" t="s">
        <v>1378</v>
      </c>
      <c r="H204" s="95">
        <v>5.7184200000000001E-3</v>
      </c>
      <c r="I204" s="96">
        <v>3382.0138888888887</v>
      </c>
      <c r="J204" s="97">
        <f t="shared" si="3"/>
        <v>1.6908327960411492E-6</v>
      </c>
    </row>
    <row r="205" spans="1:10" x14ac:dyDescent="0.2">
      <c r="A205" s="93" t="s">
        <v>761</v>
      </c>
      <c r="B205" s="93" t="s">
        <v>926</v>
      </c>
      <c r="C205" s="93" t="s">
        <v>1206</v>
      </c>
      <c r="D205" s="93" t="s">
        <v>1313</v>
      </c>
      <c r="E205" s="94">
        <v>97.402000000000001</v>
      </c>
      <c r="F205" s="94" t="s">
        <v>1378</v>
      </c>
      <c r="G205" s="94" t="s">
        <v>1378</v>
      </c>
      <c r="H205" s="95">
        <v>0.14486663999999999</v>
      </c>
      <c r="I205" s="96">
        <v>3382.0138888888887</v>
      </c>
      <c r="J205" s="97">
        <f t="shared" si="3"/>
        <v>4.2834430833042443E-5</v>
      </c>
    </row>
    <row r="206" spans="1:10" x14ac:dyDescent="0.2">
      <c r="A206" s="93" t="s">
        <v>771</v>
      </c>
      <c r="B206" s="93" t="s">
        <v>781</v>
      </c>
      <c r="C206" s="93" t="s">
        <v>1206</v>
      </c>
      <c r="D206" s="93" t="s">
        <v>1313</v>
      </c>
      <c r="E206" s="94">
        <v>97.412000000000006</v>
      </c>
      <c r="F206" s="94" t="s">
        <v>1378</v>
      </c>
      <c r="G206" s="94" t="s">
        <v>1378</v>
      </c>
      <c r="H206" s="95">
        <v>0</v>
      </c>
      <c r="I206" s="96">
        <v>5141.1888888888889</v>
      </c>
      <c r="J206" s="97">
        <f t="shared" si="3"/>
        <v>0</v>
      </c>
    </row>
    <row r="207" spans="1:10" x14ac:dyDescent="0.2">
      <c r="A207" s="93" t="s">
        <v>772</v>
      </c>
      <c r="B207" s="93" t="s">
        <v>781</v>
      </c>
      <c r="C207" s="93" t="s">
        <v>1206</v>
      </c>
      <c r="D207" s="93" t="s">
        <v>1313</v>
      </c>
      <c r="E207" s="94">
        <v>97.412000000000006</v>
      </c>
      <c r="F207" s="94" t="s">
        <v>1378</v>
      </c>
      <c r="G207" s="94" t="s">
        <v>1378</v>
      </c>
      <c r="H207" s="95">
        <v>0</v>
      </c>
      <c r="I207" s="96">
        <v>5141.1888888888889</v>
      </c>
      <c r="J207" s="97">
        <f t="shared" si="3"/>
        <v>0</v>
      </c>
    </row>
    <row r="208" spans="1:10" x14ac:dyDescent="0.2">
      <c r="A208" s="93" t="s">
        <v>773</v>
      </c>
      <c r="B208" s="93" t="s">
        <v>781</v>
      </c>
      <c r="C208" s="93" t="s">
        <v>1206</v>
      </c>
      <c r="D208" s="93" t="s">
        <v>1313</v>
      </c>
      <c r="E208" s="94">
        <v>97.412000000000006</v>
      </c>
      <c r="F208" s="94" t="s">
        <v>1378</v>
      </c>
      <c r="G208" s="94" t="s">
        <v>1378</v>
      </c>
      <c r="H208" s="95">
        <v>0</v>
      </c>
      <c r="I208" s="96">
        <v>5141.1888888888889</v>
      </c>
      <c r="J208" s="97">
        <f t="shared" si="3"/>
        <v>0</v>
      </c>
    </row>
    <row r="209" spans="1:10" x14ac:dyDescent="0.2">
      <c r="A209" s="93" t="s">
        <v>778</v>
      </c>
      <c r="B209" s="93" t="s">
        <v>781</v>
      </c>
      <c r="C209" s="93" t="s">
        <v>1206</v>
      </c>
      <c r="D209" s="93" t="s">
        <v>1313</v>
      </c>
      <c r="E209" s="94">
        <v>97.412000000000006</v>
      </c>
      <c r="F209" s="94" t="s">
        <v>1378</v>
      </c>
      <c r="G209" s="94" t="s">
        <v>1378</v>
      </c>
      <c r="H209" s="95">
        <v>4.7710499999999998E-3</v>
      </c>
      <c r="I209" s="96">
        <v>5141.1888888888889</v>
      </c>
      <c r="J209" s="97">
        <f t="shared" si="3"/>
        <v>9.280051955124949E-7</v>
      </c>
    </row>
    <row r="210" spans="1:10" x14ac:dyDescent="0.2">
      <c r="A210" s="93" t="s">
        <v>12</v>
      </c>
      <c r="B210" s="93" t="s">
        <v>781</v>
      </c>
      <c r="C210" s="93" t="s">
        <v>1206</v>
      </c>
      <c r="D210" s="93" t="s">
        <v>1313</v>
      </c>
      <c r="E210" s="94">
        <v>97.412000000000006</v>
      </c>
      <c r="F210" s="94" t="s">
        <v>1378</v>
      </c>
      <c r="G210" s="94" t="s">
        <v>1378</v>
      </c>
      <c r="H210" s="95">
        <v>5.7252600000000002E-3</v>
      </c>
      <c r="I210" s="96">
        <v>5141.1888888888889</v>
      </c>
      <c r="J210" s="97">
        <f t="shared" si="3"/>
        <v>1.113606234614994E-6</v>
      </c>
    </row>
    <row r="211" spans="1:10" x14ac:dyDescent="0.2">
      <c r="A211" s="93" t="s">
        <v>15</v>
      </c>
      <c r="B211" s="93" t="s">
        <v>781</v>
      </c>
      <c r="C211" s="93" t="s">
        <v>1206</v>
      </c>
      <c r="D211" s="93" t="s">
        <v>1313</v>
      </c>
      <c r="E211" s="94">
        <v>97.412000000000006</v>
      </c>
      <c r="F211" s="94" t="s">
        <v>1378</v>
      </c>
      <c r="G211" s="94" t="s">
        <v>1378</v>
      </c>
      <c r="H211" s="95">
        <v>1.5267360000000001E-2</v>
      </c>
      <c r="I211" s="96">
        <v>5141.1888888888889</v>
      </c>
      <c r="J211" s="97">
        <f t="shared" si="3"/>
        <v>2.9696166256399838E-6</v>
      </c>
    </row>
    <row r="212" spans="1:10" x14ac:dyDescent="0.2">
      <c r="A212" s="93" t="s">
        <v>13</v>
      </c>
      <c r="B212" s="93" t="s">
        <v>781</v>
      </c>
      <c r="C212" s="93" t="s">
        <v>1206</v>
      </c>
      <c r="D212" s="93" t="s">
        <v>1313</v>
      </c>
      <c r="E212" s="94">
        <v>97.412000000000006</v>
      </c>
      <c r="F212" s="94" t="s">
        <v>1378</v>
      </c>
      <c r="G212" s="94" t="s">
        <v>1378</v>
      </c>
      <c r="H212" s="95">
        <v>2.3855250000000001E-2</v>
      </c>
      <c r="I212" s="96">
        <v>5141.1888888888889</v>
      </c>
      <c r="J212" s="97">
        <f t="shared" si="3"/>
        <v>4.6400259775624749E-6</v>
      </c>
    </row>
    <row r="213" spans="1:10" x14ac:dyDescent="0.2">
      <c r="A213" s="93" t="s">
        <v>777</v>
      </c>
      <c r="B213" s="93" t="s">
        <v>781</v>
      </c>
      <c r="C213" s="93" t="s">
        <v>1206</v>
      </c>
      <c r="D213" s="93" t="s">
        <v>1313</v>
      </c>
      <c r="E213" s="94">
        <v>97.412000000000006</v>
      </c>
      <c r="F213" s="94" t="s">
        <v>1378</v>
      </c>
      <c r="G213" s="94" t="s">
        <v>1378</v>
      </c>
      <c r="H213" s="95">
        <v>2.4809459999999998E-2</v>
      </c>
      <c r="I213" s="96">
        <v>5141.1888888888889</v>
      </c>
      <c r="J213" s="97">
        <f t="shared" si="3"/>
        <v>4.8256270166649731E-6</v>
      </c>
    </row>
    <row r="214" spans="1:10" x14ac:dyDescent="0.2">
      <c r="A214" s="93" t="s">
        <v>770</v>
      </c>
      <c r="B214" s="93" t="s">
        <v>781</v>
      </c>
      <c r="C214" s="93" t="s">
        <v>1206</v>
      </c>
      <c r="D214" s="93" t="s">
        <v>1313</v>
      </c>
      <c r="E214" s="94">
        <v>97.412000000000006</v>
      </c>
      <c r="F214" s="94" t="s">
        <v>1378</v>
      </c>
      <c r="G214" s="94" t="s">
        <v>1378</v>
      </c>
      <c r="H214" s="95">
        <v>2.767209E-2</v>
      </c>
      <c r="I214" s="96">
        <v>5141.1888888888889</v>
      </c>
      <c r="J214" s="97">
        <f t="shared" si="3"/>
        <v>5.3824301339724703E-6</v>
      </c>
    </row>
    <row r="215" spans="1:10" x14ac:dyDescent="0.2">
      <c r="A215" s="93" t="s">
        <v>16</v>
      </c>
      <c r="B215" s="93" t="s">
        <v>781</v>
      </c>
      <c r="C215" s="93" t="s">
        <v>1206</v>
      </c>
      <c r="D215" s="93" t="s">
        <v>1313</v>
      </c>
      <c r="E215" s="94">
        <v>97.412000000000006</v>
      </c>
      <c r="F215" s="94" t="s">
        <v>1378</v>
      </c>
      <c r="G215" s="94" t="s">
        <v>1378</v>
      </c>
      <c r="H215" s="95">
        <v>0.19561304999999998</v>
      </c>
      <c r="I215" s="96">
        <v>5141.1888888888889</v>
      </c>
      <c r="J215" s="97">
        <f t="shared" si="3"/>
        <v>3.8048213016012292E-5</v>
      </c>
    </row>
    <row r="216" spans="1:10" x14ac:dyDescent="0.2">
      <c r="A216" s="93" t="s">
        <v>749</v>
      </c>
      <c r="B216" s="93" t="s">
        <v>923</v>
      </c>
      <c r="C216" s="93" t="s">
        <v>1206</v>
      </c>
      <c r="D216" s="93" t="s">
        <v>1313</v>
      </c>
      <c r="E216" s="94">
        <v>97.560599999999994</v>
      </c>
      <c r="F216" s="94" t="s">
        <v>1378</v>
      </c>
      <c r="G216" s="94" t="s">
        <v>1378</v>
      </c>
      <c r="H216" s="95">
        <v>0</v>
      </c>
      <c r="I216" s="96">
        <v>8130.05</v>
      </c>
      <c r="J216" s="97">
        <f t="shared" si="3"/>
        <v>0</v>
      </c>
    </row>
    <row r="217" spans="1:10" x14ac:dyDescent="0.2">
      <c r="A217" s="93" t="s">
        <v>750</v>
      </c>
      <c r="B217" s="93" t="s">
        <v>923</v>
      </c>
      <c r="C217" s="93" t="s">
        <v>1206</v>
      </c>
      <c r="D217" s="93" t="s">
        <v>1313</v>
      </c>
      <c r="E217" s="94">
        <v>97.560599999999994</v>
      </c>
      <c r="F217" s="94" t="s">
        <v>1378</v>
      </c>
      <c r="G217" s="94" t="s">
        <v>1378</v>
      </c>
      <c r="H217" s="95">
        <v>0</v>
      </c>
      <c r="I217" s="96">
        <v>8130.05</v>
      </c>
      <c r="J217" s="97">
        <f t="shared" si="3"/>
        <v>0</v>
      </c>
    </row>
    <row r="218" spans="1:10" x14ac:dyDescent="0.2">
      <c r="A218" s="93" t="s">
        <v>751</v>
      </c>
      <c r="B218" s="93" t="s">
        <v>923</v>
      </c>
      <c r="C218" s="93" t="s">
        <v>1206</v>
      </c>
      <c r="D218" s="93" t="s">
        <v>1313</v>
      </c>
      <c r="E218" s="94">
        <v>97.560599999999994</v>
      </c>
      <c r="F218" s="94" t="s">
        <v>1378</v>
      </c>
      <c r="G218" s="94" t="s">
        <v>1378</v>
      </c>
      <c r="H218" s="95">
        <v>0</v>
      </c>
      <c r="I218" s="96">
        <v>8130.05</v>
      </c>
      <c r="J218" s="97">
        <f t="shared" si="3"/>
        <v>0</v>
      </c>
    </row>
    <row r="219" spans="1:10" x14ac:dyDescent="0.2">
      <c r="A219" s="93" t="s">
        <v>752</v>
      </c>
      <c r="B219" s="93" t="s">
        <v>923</v>
      </c>
      <c r="C219" s="93" t="s">
        <v>1206</v>
      </c>
      <c r="D219" s="93" t="s">
        <v>1313</v>
      </c>
      <c r="E219" s="94">
        <v>97.560599999999994</v>
      </c>
      <c r="F219" s="94" t="s">
        <v>1378</v>
      </c>
      <c r="G219" s="94" t="s">
        <v>1378</v>
      </c>
      <c r="H219" s="95">
        <v>0</v>
      </c>
      <c r="I219" s="96">
        <v>8130.05</v>
      </c>
      <c r="J219" s="97">
        <f t="shared" si="3"/>
        <v>0</v>
      </c>
    </row>
    <row r="220" spans="1:10" x14ac:dyDescent="0.2">
      <c r="A220" s="93" t="s">
        <v>36</v>
      </c>
      <c r="B220" s="93" t="s">
        <v>785</v>
      </c>
      <c r="C220" s="93" t="s">
        <v>1206</v>
      </c>
      <c r="D220" s="93" t="s">
        <v>1313</v>
      </c>
      <c r="E220" s="94">
        <v>97.560599999999994</v>
      </c>
      <c r="F220" s="94" t="s">
        <v>1378</v>
      </c>
      <c r="G220" s="94" t="s">
        <v>1378</v>
      </c>
      <c r="H220" s="95">
        <v>0</v>
      </c>
      <c r="I220" s="96">
        <v>8130.05</v>
      </c>
      <c r="J220" s="97">
        <f t="shared" si="3"/>
        <v>0</v>
      </c>
    </row>
    <row r="221" spans="1:10" x14ac:dyDescent="0.2">
      <c r="A221" s="93" t="s">
        <v>45</v>
      </c>
      <c r="B221" s="93" t="s">
        <v>785</v>
      </c>
      <c r="C221" s="93" t="s">
        <v>1206</v>
      </c>
      <c r="D221" s="93" t="s">
        <v>1313</v>
      </c>
      <c r="E221" s="94">
        <v>97.560599999999994</v>
      </c>
      <c r="F221" s="94" t="s">
        <v>1378</v>
      </c>
      <c r="G221" s="94" t="s">
        <v>1378</v>
      </c>
      <c r="H221" s="95">
        <v>0</v>
      </c>
      <c r="I221" s="96">
        <v>8130.05</v>
      </c>
      <c r="J221" s="97">
        <f t="shared" si="3"/>
        <v>0</v>
      </c>
    </row>
    <row r="222" spans="1:10" x14ac:dyDescent="0.2">
      <c r="A222" s="93" t="s">
        <v>24</v>
      </c>
      <c r="B222" s="93" t="s">
        <v>783</v>
      </c>
      <c r="C222" s="93" t="s">
        <v>1206</v>
      </c>
      <c r="D222" s="93" t="s">
        <v>1313</v>
      </c>
      <c r="E222" s="94">
        <v>97.560599999999994</v>
      </c>
      <c r="F222" s="94" t="s">
        <v>1378</v>
      </c>
      <c r="G222" s="94" t="s">
        <v>1378</v>
      </c>
      <c r="H222" s="95">
        <v>0</v>
      </c>
      <c r="I222" s="96">
        <v>9756.06</v>
      </c>
      <c r="J222" s="97">
        <f t="shared" si="3"/>
        <v>0</v>
      </c>
    </row>
    <row r="223" spans="1:10" x14ac:dyDescent="0.2">
      <c r="A223" s="93" t="s">
        <v>27</v>
      </c>
      <c r="B223" s="93" t="s">
        <v>783</v>
      </c>
      <c r="C223" s="93" t="s">
        <v>1206</v>
      </c>
      <c r="D223" s="93" t="s">
        <v>1313</v>
      </c>
      <c r="E223" s="94">
        <v>97.560599999999994</v>
      </c>
      <c r="F223" s="94" t="s">
        <v>1378</v>
      </c>
      <c r="G223" s="94" t="s">
        <v>1378</v>
      </c>
      <c r="H223" s="95">
        <v>0</v>
      </c>
      <c r="I223" s="96">
        <v>9756.06</v>
      </c>
      <c r="J223" s="97">
        <f t="shared" si="3"/>
        <v>0</v>
      </c>
    </row>
    <row r="224" spans="1:10" x14ac:dyDescent="0.2">
      <c r="A224" s="93" t="s">
        <v>755</v>
      </c>
      <c r="B224" s="93" t="s">
        <v>924</v>
      </c>
      <c r="C224" s="93" t="s">
        <v>1206</v>
      </c>
      <c r="D224" s="93" t="s">
        <v>1313</v>
      </c>
      <c r="E224" s="94">
        <v>97.560599999999994</v>
      </c>
      <c r="F224" s="94" t="s">
        <v>1378</v>
      </c>
      <c r="G224" s="94" t="s">
        <v>1378</v>
      </c>
      <c r="H224" s="95">
        <v>0</v>
      </c>
      <c r="I224" s="96">
        <v>1084.0066666666667</v>
      </c>
      <c r="J224" s="97">
        <f t="shared" si="3"/>
        <v>0</v>
      </c>
    </row>
    <row r="225" spans="1:10" x14ac:dyDescent="0.2">
      <c r="A225" s="93" t="s">
        <v>25</v>
      </c>
      <c r="B225" s="93" t="s">
        <v>783</v>
      </c>
      <c r="C225" s="93" t="s">
        <v>1206</v>
      </c>
      <c r="D225" s="93" t="s">
        <v>1313</v>
      </c>
      <c r="E225" s="94">
        <v>97.560599999999994</v>
      </c>
      <c r="F225" s="94" t="s">
        <v>1378</v>
      </c>
      <c r="G225" s="94" t="s">
        <v>1378</v>
      </c>
      <c r="H225" s="95">
        <v>3.8281999999999999E-3</v>
      </c>
      <c r="I225" s="96">
        <v>9756.06</v>
      </c>
      <c r="J225" s="97">
        <f t="shared" si="3"/>
        <v>3.9239201070924125E-7</v>
      </c>
    </row>
    <row r="226" spans="1:10" x14ac:dyDescent="0.2">
      <c r="A226" s="93" t="s">
        <v>747</v>
      </c>
      <c r="B226" s="93" t="s">
        <v>923</v>
      </c>
      <c r="C226" s="93" t="s">
        <v>1206</v>
      </c>
      <c r="D226" s="93" t="s">
        <v>1313</v>
      </c>
      <c r="E226" s="94">
        <v>97.560599999999994</v>
      </c>
      <c r="F226" s="94" t="s">
        <v>1378</v>
      </c>
      <c r="G226" s="94" t="s">
        <v>1378</v>
      </c>
      <c r="H226" s="95">
        <v>4.7852499999999996E-3</v>
      </c>
      <c r="I226" s="96">
        <v>8130.05</v>
      </c>
      <c r="J226" s="97">
        <f t="shared" si="3"/>
        <v>5.8858801606386174E-7</v>
      </c>
    </row>
    <row r="227" spans="1:10" x14ac:dyDescent="0.2">
      <c r="A227" s="93" t="s">
        <v>41</v>
      </c>
      <c r="B227" s="93" t="s">
        <v>785</v>
      </c>
      <c r="C227" s="93" t="s">
        <v>1206</v>
      </c>
      <c r="D227" s="93" t="s">
        <v>1313</v>
      </c>
      <c r="E227" s="94">
        <v>97.560599999999994</v>
      </c>
      <c r="F227" s="94" t="s">
        <v>1378</v>
      </c>
      <c r="G227" s="94" t="s">
        <v>1378</v>
      </c>
      <c r="H227" s="95">
        <v>4.7852499999999996E-3</v>
      </c>
      <c r="I227" s="96">
        <v>8130.05</v>
      </c>
      <c r="J227" s="97">
        <f t="shared" si="3"/>
        <v>5.8858801606386174E-7</v>
      </c>
    </row>
    <row r="228" spans="1:10" x14ac:dyDescent="0.2">
      <c r="A228" s="93" t="s">
        <v>46</v>
      </c>
      <c r="B228" s="93" t="s">
        <v>785</v>
      </c>
      <c r="C228" s="93" t="s">
        <v>1206</v>
      </c>
      <c r="D228" s="93" t="s">
        <v>1313</v>
      </c>
      <c r="E228" s="94">
        <v>97.560599999999994</v>
      </c>
      <c r="F228" s="94" t="s">
        <v>1378</v>
      </c>
      <c r="G228" s="94" t="s">
        <v>1378</v>
      </c>
      <c r="H228" s="95">
        <v>4.7852499999999996E-3</v>
      </c>
      <c r="I228" s="96">
        <v>8130.05</v>
      </c>
      <c r="J228" s="97">
        <f t="shared" si="3"/>
        <v>5.8858801606386174E-7</v>
      </c>
    </row>
    <row r="229" spans="1:10" x14ac:dyDescent="0.2">
      <c r="A229" s="93" t="s">
        <v>17</v>
      </c>
      <c r="B229" s="93" t="s">
        <v>782</v>
      </c>
      <c r="C229" s="93" t="s">
        <v>1206</v>
      </c>
      <c r="D229" s="93" t="s">
        <v>1313</v>
      </c>
      <c r="E229" s="94">
        <v>97.560599999999994</v>
      </c>
      <c r="F229" s="94" t="s">
        <v>1378</v>
      </c>
      <c r="G229" s="94" t="s">
        <v>1378</v>
      </c>
      <c r="H229" s="95">
        <v>4.7852499999999996E-3</v>
      </c>
      <c r="I229" s="96">
        <v>7588.0466666666662</v>
      </c>
      <c r="J229" s="97">
        <f t="shared" si="3"/>
        <v>6.306300172112805E-7</v>
      </c>
    </row>
    <row r="230" spans="1:10" x14ac:dyDescent="0.2">
      <c r="A230" s="93" t="s">
        <v>18</v>
      </c>
      <c r="B230" s="93" t="s">
        <v>782</v>
      </c>
      <c r="C230" s="93" t="s">
        <v>1206</v>
      </c>
      <c r="D230" s="93" t="s">
        <v>1313</v>
      </c>
      <c r="E230" s="94">
        <v>97.560599999999994</v>
      </c>
      <c r="F230" s="94" t="s">
        <v>1378</v>
      </c>
      <c r="G230" s="94" t="s">
        <v>1378</v>
      </c>
      <c r="H230" s="95">
        <v>4.7852499999999996E-3</v>
      </c>
      <c r="I230" s="96">
        <v>7588.0466666666662</v>
      </c>
      <c r="J230" s="97">
        <f t="shared" si="3"/>
        <v>6.306300172112805E-7</v>
      </c>
    </row>
    <row r="231" spans="1:10" x14ac:dyDescent="0.2">
      <c r="A231" s="93" t="s">
        <v>19</v>
      </c>
      <c r="B231" s="93" t="s">
        <v>782</v>
      </c>
      <c r="C231" s="93" t="s">
        <v>1206</v>
      </c>
      <c r="D231" s="93" t="s">
        <v>1313</v>
      </c>
      <c r="E231" s="94">
        <v>97.560599999999994</v>
      </c>
      <c r="F231" s="94" t="s">
        <v>1378</v>
      </c>
      <c r="G231" s="94" t="s">
        <v>1378</v>
      </c>
      <c r="H231" s="95">
        <v>4.7852499999999996E-3</v>
      </c>
      <c r="I231" s="96">
        <v>7588.0466666666662</v>
      </c>
      <c r="J231" s="97">
        <f t="shared" si="3"/>
        <v>6.306300172112805E-7</v>
      </c>
    </row>
    <row r="232" spans="1:10" x14ac:dyDescent="0.2">
      <c r="A232" s="93" t="s">
        <v>34</v>
      </c>
      <c r="B232" s="93" t="s">
        <v>785</v>
      </c>
      <c r="C232" s="93" t="s">
        <v>1206</v>
      </c>
      <c r="D232" s="93" t="s">
        <v>1313</v>
      </c>
      <c r="E232" s="94">
        <v>97.560599999999994</v>
      </c>
      <c r="F232" s="94" t="s">
        <v>1378</v>
      </c>
      <c r="G232" s="94" t="s">
        <v>1378</v>
      </c>
      <c r="H232" s="95">
        <v>6.6993499999999997E-3</v>
      </c>
      <c r="I232" s="96">
        <v>8130.05</v>
      </c>
      <c r="J232" s="97">
        <f t="shared" si="3"/>
        <v>8.2402322248940656E-7</v>
      </c>
    </row>
    <row r="233" spans="1:10" x14ac:dyDescent="0.2">
      <c r="A233" s="93" t="s">
        <v>37</v>
      </c>
      <c r="B233" s="93" t="s">
        <v>785</v>
      </c>
      <c r="C233" s="93" t="s">
        <v>1206</v>
      </c>
      <c r="D233" s="93" t="s">
        <v>1313</v>
      </c>
      <c r="E233" s="94">
        <v>97.560599999999994</v>
      </c>
      <c r="F233" s="94" t="s">
        <v>1378</v>
      </c>
      <c r="G233" s="94" t="s">
        <v>1378</v>
      </c>
      <c r="H233" s="95">
        <v>6.6993499999999997E-3</v>
      </c>
      <c r="I233" s="96">
        <v>8130.05</v>
      </c>
      <c r="J233" s="97">
        <f t="shared" si="3"/>
        <v>8.2402322248940656E-7</v>
      </c>
    </row>
    <row r="234" spans="1:10" x14ac:dyDescent="0.2">
      <c r="A234" s="93" t="s">
        <v>740</v>
      </c>
      <c r="B234" s="93" t="s">
        <v>922</v>
      </c>
      <c r="C234" s="93" t="s">
        <v>1206</v>
      </c>
      <c r="D234" s="93" t="s">
        <v>1313</v>
      </c>
      <c r="E234" s="94">
        <v>97.560599999999994</v>
      </c>
      <c r="F234" s="94" t="s">
        <v>1378</v>
      </c>
      <c r="G234" s="94" t="s">
        <v>1378</v>
      </c>
      <c r="H234" s="95">
        <v>9.5704999999999991E-3</v>
      </c>
      <c r="I234" s="96">
        <v>8130.05</v>
      </c>
      <c r="J234" s="97">
        <f t="shared" si="3"/>
        <v>1.1771760321277235E-6</v>
      </c>
    </row>
    <row r="235" spans="1:10" x14ac:dyDescent="0.2">
      <c r="A235" s="93" t="s">
        <v>33</v>
      </c>
      <c r="B235" s="93" t="s">
        <v>785</v>
      </c>
      <c r="C235" s="93" t="s">
        <v>1206</v>
      </c>
      <c r="D235" s="93" t="s">
        <v>1313</v>
      </c>
      <c r="E235" s="94">
        <v>97.560599999999994</v>
      </c>
      <c r="F235" s="94" t="s">
        <v>1378</v>
      </c>
      <c r="G235" s="94" t="s">
        <v>1378</v>
      </c>
      <c r="H235" s="95">
        <v>9.5704999999999991E-3</v>
      </c>
      <c r="I235" s="96">
        <v>8130.05</v>
      </c>
      <c r="J235" s="97">
        <f t="shared" si="3"/>
        <v>1.1771760321277235E-6</v>
      </c>
    </row>
    <row r="236" spans="1:10" x14ac:dyDescent="0.2">
      <c r="A236" s="93" t="s">
        <v>35</v>
      </c>
      <c r="B236" s="93" t="s">
        <v>785</v>
      </c>
      <c r="C236" s="93" t="s">
        <v>1206</v>
      </c>
      <c r="D236" s="93" t="s">
        <v>1313</v>
      </c>
      <c r="E236" s="94">
        <v>97.560599999999994</v>
      </c>
      <c r="F236" s="94" t="s">
        <v>1378</v>
      </c>
      <c r="G236" s="94" t="s">
        <v>1378</v>
      </c>
      <c r="H236" s="95">
        <v>9.5704999999999991E-3</v>
      </c>
      <c r="I236" s="96">
        <v>8130.05</v>
      </c>
      <c r="J236" s="97">
        <f t="shared" si="3"/>
        <v>1.1771760321277235E-6</v>
      </c>
    </row>
    <row r="237" spans="1:10" x14ac:dyDescent="0.2">
      <c r="A237" s="93" t="s">
        <v>748</v>
      </c>
      <c r="B237" s="93" t="s">
        <v>923</v>
      </c>
      <c r="C237" s="93" t="s">
        <v>1206</v>
      </c>
      <c r="D237" s="93" t="s">
        <v>1313</v>
      </c>
      <c r="E237" s="94">
        <v>97.560599999999994</v>
      </c>
      <c r="F237" s="94" t="s">
        <v>1378</v>
      </c>
      <c r="G237" s="94" t="s">
        <v>1378</v>
      </c>
      <c r="H237" s="95">
        <v>1.3398699999999999E-2</v>
      </c>
      <c r="I237" s="96">
        <v>8130.05</v>
      </c>
      <c r="J237" s="97">
        <f t="shared" si="3"/>
        <v>1.6480464449788131E-6</v>
      </c>
    </row>
    <row r="238" spans="1:10" x14ac:dyDescent="0.2">
      <c r="A238" s="93" t="s">
        <v>753</v>
      </c>
      <c r="B238" s="93" t="s">
        <v>923</v>
      </c>
      <c r="C238" s="93" t="s">
        <v>1206</v>
      </c>
      <c r="D238" s="93" t="s">
        <v>1313</v>
      </c>
      <c r="E238" s="94">
        <v>97.560599999999994</v>
      </c>
      <c r="F238" s="94" t="s">
        <v>1378</v>
      </c>
      <c r="G238" s="94" t="s">
        <v>1378</v>
      </c>
      <c r="H238" s="95">
        <v>1.53128E-2</v>
      </c>
      <c r="I238" s="96">
        <v>8130.05</v>
      </c>
      <c r="J238" s="97">
        <f t="shared" si="3"/>
        <v>1.8834816514043577E-6</v>
      </c>
    </row>
    <row r="239" spans="1:10" x14ac:dyDescent="0.2">
      <c r="A239" s="93" t="s">
        <v>40</v>
      </c>
      <c r="B239" s="93" t="s">
        <v>785</v>
      </c>
      <c r="C239" s="93" t="s">
        <v>1206</v>
      </c>
      <c r="D239" s="93" t="s">
        <v>1313</v>
      </c>
      <c r="E239" s="94">
        <v>97.560599999999994</v>
      </c>
      <c r="F239" s="94" t="s">
        <v>1378</v>
      </c>
      <c r="G239" s="94" t="s">
        <v>1378</v>
      </c>
      <c r="H239" s="95">
        <v>3.3496749999999999E-2</v>
      </c>
      <c r="I239" s="96">
        <v>8130.05</v>
      </c>
      <c r="J239" s="97">
        <f t="shared" si="3"/>
        <v>4.1201161124470324E-6</v>
      </c>
    </row>
    <row r="240" spans="1:10" x14ac:dyDescent="0.2">
      <c r="A240" s="93" t="s">
        <v>754</v>
      </c>
      <c r="B240" s="93" t="s">
        <v>923</v>
      </c>
      <c r="C240" s="93" t="s">
        <v>1206</v>
      </c>
      <c r="D240" s="93" t="s">
        <v>1313</v>
      </c>
      <c r="E240" s="94">
        <v>97.560599999999994</v>
      </c>
      <c r="F240" s="94" t="s">
        <v>1378</v>
      </c>
      <c r="G240" s="94" t="s">
        <v>1378</v>
      </c>
      <c r="H240" s="95">
        <v>3.6367899999999995E-2</v>
      </c>
      <c r="I240" s="96">
        <v>8130.05</v>
      </c>
      <c r="J240" s="97">
        <f t="shared" si="3"/>
        <v>4.4732689220853493E-6</v>
      </c>
    </row>
    <row r="241" spans="1:10" x14ac:dyDescent="0.2">
      <c r="A241" s="93" t="s">
        <v>21</v>
      </c>
      <c r="B241" s="93" t="s">
        <v>782</v>
      </c>
      <c r="C241" s="93" t="s">
        <v>1206</v>
      </c>
      <c r="D241" s="93" t="s">
        <v>1313</v>
      </c>
      <c r="E241" s="94">
        <v>97.560599999999994</v>
      </c>
      <c r="F241" s="94" t="s">
        <v>1378</v>
      </c>
      <c r="G241" s="94" t="s">
        <v>1378</v>
      </c>
      <c r="H241" s="95">
        <v>8.4220399999999987E-2</v>
      </c>
      <c r="I241" s="96">
        <v>7588.0466666666662</v>
      </c>
      <c r="J241" s="97">
        <f t="shared" si="3"/>
        <v>1.1099088302918537E-5</v>
      </c>
    </row>
    <row r="242" spans="1:10" x14ac:dyDescent="0.2">
      <c r="A242" s="93" t="s">
        <v>28</v>
      </c>
      <c r="B242" s="93" t="s">
        <v>783</v>
      </c>
      <c r="C242" s="93" t="s">
        <v>1206</v>
      </c>
      <c r="D242" s="93" t="s">
        <v>1313</v>
      </c>
      <c r="E242" s="94">
        <v>97.560599999999994</v>
      </c>
      <c r="F242" s="94" t="s">
        <v>1378</v>
      </c>
      <c r="G242" s="94" t="s">
        <v>1378</v>
      </c>
      <c r="H242" s="95">
        <v>0.15217095</v>
      </c>
      <c r="I242" s="96">
        <v>9756.06</v>
      </c>
      <c r="J242" s="97">
        <f t="shared" si="3"/>
        <v>1.5597582425692341E-5</v>
      </c>
    </row>
    <row r="243" spans="1:10" x14ac:dyDescent="0.2">
      <c r="A243" s="93" t="s">
        <v>764</v>
      </c>
      <c r="B243" s="93" t="s">
        <v>927</v>
      </c>
      <c r="C243" s="93" t="s">
        <v>1206</v>
      </c>
      <c r="D243" s="93" t="s">
        <v>1313</v>
      </c>
      <c r="E243" s="94">
        <v>97.57</v>
      </c>
      <c r="F243" s="94" t="s">
        <v>1378</v>
      </c>
      <c r="G243" s="94" t="s">
        <v>1378</v>
      </c>
      <c r="H243" s="95">
        <v>0</v>
      </c>
      <c r="I243" s="96">
        <v>3523.3611111111104</v>
      </c>
      <c r="J243" s="97">
        <f t="shared" si="3"/>
        <v>0</v>
      </c>
    </row>
    <row r="244" spans="1:10" x14ac:dyDescent="0.2">
      <c r="A244" s="93" t="s">
        <v>762</v>
      </c>
      <c r="B244" s="93" t="s">
        <v>927</v>
      </c>
      <c r="C244" s="93" t="s">
        <v>1206</v>
      </c>
      <c r="D244" s="93" t="s">
        <v>1313</v>
      </c>
      <c r="E244" s="94">
        <v>97.57</v>
      </c>
      <c r="F244" s="94" t="s">
        <v>1378</v>
      </c>
      <c r="G244" s="94" t="s">
        <v>1378</v>
      </c>
      <c r="H244" s="95">
        <v>3.3422550000000002E-2</v>
      </c>
      <c r="I244" s="96">
        <v>3523.3611111111104</v>
      </c>
      <c r="J244" s="97">
        <f t="shared" si="3"/>
        <v>9.4859848156353264E-6</v>
      </c>
    </row>
    <row r="245" spans="1:10" x14ac:dyDescent="0.2">
      <c r="A245" s="93" t="s">
        <v>763</v>
      </c>
      <c r="B245" s="93" t="s">
        <v>927</v>
      </c>
      <c r="C245" s="93" t="s">
        <v>1206</v>
      </c>
      <c r="D245" s="93" t="s">
        <v>1313</v>
      </c>
      <c r="E245" s="94">
        <v>97.57</v>
      </c>
      <c r="F245" s="94" t="s">
        <v>1378</v>
      </c>
      <c r="G245" s="94" t="s">
        <v>1378</v>
      </c>
      <c r="H245" s="95">
        <v>5.3476079999999995E-2</v>
      </c>
      <c r="I245" s="96">
        <v>3523.3611111111104</v>
      </c>
      <c r="J245" s="97">
        <f t="shared" si="3"/>
        <v>1.5177575705016518E-5</v>
      </c>
    </row>
    <row r="246" spans="1:10" x14ac:dyDescent="0.2">
      <c r="A246" s="93" t="s">
        <v>669</v>
      </c>
      <c r="B246" s="93" t="s">
        <v>908</v>
      </c>
      <c r="C246" s="93" t="s">
        <v>1206</v>
      </c>
      <c r="D246" s="93" t="s">
        <v>1324</v>
      </c>
      <c r="E246" s="94">
        <v>97.580799999999996</v>
      </c>
      <c r="F246" s="94" t="s">
        <v>1378</v>
      </c>
      <c r="G246" s="94" t="s">
        <v>1378</v>
      </c>
      <c r="H246" s="95">
        <v>0</v>
      </c>
      <c r="I246" s="96">
        <v>1441.6411204444444</v>
      </c>
      <c r="J246" s="97">
        <f t="shared" si="3"/>
        <v>0</v>
      </c>
    </row>
    <row r="247" spans="1:10" x14ac:dyDescent="0.2">
      <c r="A247" s="93" t="s">
        <v>677</v>
      </c>
      <c r="B247" s="93" t="s">
        <v>908</v>
      </c>
      <c r="C247" s="93" t="s">
        <v>1206</v>
      </c>
      <c r="D247" s="93" t="s">
        <v>1324</v>
      </c>
      <c r="E247" s="94">
        <v>97.580799999999996</v>
      </c>
      <c r="F247" s="94" t="s">
        <v>1378</v>
      </c>
      <c r="G247" s="94" t="s">
        <v>1378</v>
      </c>
      <c r="H247" s="95">
        <v>0</v>
      </c>
      <c r="I247" s="96">
        <v>1441.6411204444444</v>
      </c>
      <c r="J247" s="97">
        <f t="shared" si="3"/>
        <v>0</v>
      </c>
    </row>
    <row r="248" spans="1:10" x14ac:dyDescent="0.2">
      <c r="A248" s="93" t="s">
        <v>685</v>
      </c>
      <c r="B248" s="93" t="s">
        <v>908</v>
      </c>
      <c r="C248" s="93" t="s">
        <v>1206</v>
      </c>
      <c r="D248" s="93" t="s">
        <v>1324</v>
      </c>
      <c r="E248" s="94">
        <v>97.580799999999996</v>
      </c>
      <c r="F248" s="94" t="s">
        <v>1378</v>
      </c>
      <c r="G248" s="94" t="s">
        <v>1378</v>
      </c>
      <c r="H248" s="95">
        <v>3.8319999999999999E-3</v>
      </c>
      <c r="I248" s="96">
        <v>1441.6411204444444</v>
      </c>
      <c r="J248" s="97">
        <f t="shared" si="3"/>
        <v>2.6580817830852595E-6</v>
      </c>
    </row>
    <row r="249" spans="1:10" x14ac:dyDescent="0.2">
      <c r="A249" s="93" t="s">
        <v>676</v>
      </c>
      <c r="B249" s="93" t="s">
        <v>908</v>
      </c>
      <c r="C249" s="93" t="s">
        <v>1206</v>
      </c>
      <c r="D249" s="93" t="s">
        <v>1324</v>
      </c>
      <c r="E249" s="94">
        <v>97.580799999999996</v>
      </c>
      <c r="F249" s="94" t="s">
        <v>1378</v>
      </c>
      <c r="G249" s="94" t="s">
        <v>1378</v>
      </c>
      <c r="H249" s="95">
        <v>1.6286000000000002E-2</v>
      </c>
      <c r="I249" s="96">
        <v>1441.6411204444444</v>
      </c>
      <c r="J249" s="97">
        <f t="shared" si="3"/>
        <v>1.1296847578112353E-5</v>
      </c>
    </row>
    <row r="250" spans="1:10" x14ac:dyDescent="0.2">
      <c r="A250" s="93" t="s">
        <v>680</v>
      </c>
      <c r="B250" s="93" t="s">
        <v>908</v>
      </c>
      <c r="C250" s="93" t="s">
        <v>1206</v>
      </c>
      <c r="D250" s="93" t="s">
        <v>1324</v>
      </c>
      <c r="E250" s="94">
        <v>97.580799999999996</v>
      </c>
      <c r="F250" s="94" t="s">
        <v>1378</v>
      </c>
      <c r="G250" s="94" t="s">
        <v>1378</v>
      </c>
      <c r="H250" s="95">
        <v>2.9697999999999999E-2</v>
      </c>
      <c r="I250" s="96">
        <v>1441.6411204444444</v>
      </c>
      <c r="J250" s="97">
        <f t="shared" si="3"/>
        <v>2.0600133818910759E-5</v>
      </c>
    </row>
    <row r="251" spans="1:10" x14ac:dyDescent="0.2">
      <c r="A251" s="93" t="s">
        <v>684</v>
      </c>
      <c r="B251" s="93" t="s">
        <v>908</v>
      </c>
      <c r="C251" s="93" t="s">
        <v>1206</v>
      </c>
      <c r="D251" s="93" t="s">
        <v>1324</v>
      </c>
      <c r="E251" s="94">
        <v>97.580799999999996</v>
      </c>
      <c r="F251" s="94" t="s">
        <v>1378</v>
      </c>
      <c r="G251" s="94" t="s">
        <v>1378</v>
      </c>
      <c r="H251" s="95">
        <v>2.9697999999999999E-2</v>
      </c>
      <c r="I251" s="96">
        <v>1441.6411204444444</v>
      </c>
      <c r="J251" s="97">
        <f t="shared" si="3"/>
        <v>2.0600133818910759E-5</v>
      </c>
    </row>
    <row r="252" spans="1:10" x14ac:dyDescent="0.2">
      <c r="A252" s="93" t="s">
        <v>683</v>
      </c>
      <c r="B252" s="93" t="s">
        <v>908</v>
      </c>
      <c r="C252" s="93" t="s">
        <v>1206</v>
      </c>
      <c r="D252" s="93" t="s">
        <v>1324</v>
      </c>
      <c r="E252" s="94">
        <v>97.580799999999996</v>
      </c>
      <c r="F252" s="94" t="s">
        <v>1378</v>
      </c>
      <c r="G252" s="94" t="s">
        <v>1378</v>
      </c>
      <c r="H252" s="95">
        <v>3.832E-2</v>
      </c>
      <c r="I252" s="96">
        <v>1441.6411204444444</v>
      </c>
      <c r="J252" s="97">
        <f t="shared" si="3"/>
        <v>2.6580817830852593E-5</v>
      </c>
    </row>
    <row r="253" spans="1:10" x14ac:dyDescent="0.2">
      <c r="A253" s="93" t="s">
        <v>666</v>
      </c>
      <c r="B253" s="93" t="s">
        <v>908</v>
      </c>
      <c r="C253" s="93" t="s">
        <v>1206</v>
      </c>
      <c r="D253" s="93" t="s">
        <v>1324</v>
      </c>
      <c r="E253" s="94">
        <v>97.580799999999996</v>
      </c>
      <c r="F253" s="94" t="s">
        <v>1378</v>
      </c>
      <c r="G253" s="94" t="s">
        <v>1378</v>
      </c>
      <c r="H253" s="95">
        <v>4.8857999999999992E-2</v>
      </c>
      <c r="I253" s="96">
        <v>1441.6411204444444</v>
      </c>
      <c r="J253" s="97">
        <f t="shared" si="3"/>
        <v>3.3890542734337055E-5</v>
      </c>
    </row>
    <row r="254" spans="1:10" x14ac:dyDescent="0.2">
      <c r="A254" s="93" t="s">
        <v>682</v>
      </c>
      <c r="B254" s="93" t="s">
        <v>908</v>
      </c>
      <c r="C254" s="93" t="s">
        <v>1206</v>
      </c>
      <c r="D254" s="93" t="s">
        <v>1324</v>
      </c>
      <c r="E254" s="94">
        <v>97.580799999999996</v>
      </c>
      <c r="F254" s="94" t="s">
        <v>1378</v>
      </c>
      <c r="G254" s="94" t="s">
        <v>1378</v>
      </c>
      <c r="H254" s="95">
        <v>5.7479999999999996E-2</v>
      </c>
      <c r="I254" s="96">
        <v>1441.6411204444444</v>
      </c>
      <c r="J254" s="97">
        <f t="shared" si="3"/>
        <v>3.987122674627889E-5</v>
      </c>
    </row>
    <row r="255" spans="1:10" x14ac:dyDescent="0.2">
      <c r="A255" s="93" t="s">
        <v>665</v>
      </c>
      <c r="B255" s="93" t="s">
        <v>908</v>
      </c>
      <c r="C255" s="93" t="s">
        <v>1206</v>
      </c>
      <c r="D255" s="93" t="s">
        <v>1324</v>
      </c>
      <c r="E255" s="94">
        <v>97.580799999999996</v>
      </c>
      <c r="F255" s="94" t="s">
        <v>1378</v>
      </c>
      <c r="G255" s="94" t="s">
        <v>1378</v>
      </c>
      <c r="H255" s="95">
        <v>5.8437999999999997E-2</v>
      </c>
      <c r="I255" s="96">
        <v>1441.6411204444444</v>
      </c>
      <c r="J255" s="97">
        <f t="shared" si="3"/>
        <v>4.0535747192050207E-5</v>
      </c>
    </row>
    <row r="256" spans="1:10" x14ac:dyDescent="0.2">
      <c r="A256" s="93" t="s">
        <v>672</v>
      </c>
      <c r="B256" s="93" t="s">
        <v>908</v>
      </c>
      <c r="C256" s="93" t="s">
        <v>1206</v>
      </c>
      <c r="D256" s="93" t="s">
        <v>1324</v>
      </c>
      <c r="E256" s="94">
        <v>97.580799999999996</v>
      </c>
      <c r="F256" s="94" t="s">
        <v>1378</v>
      </c>
      <c r="G256" s="94" t="s">
        <v>1378</v>
      </c>
      <c r="H256" s="95">
        <v>6.8975999999999996E-2</v>
      </c>
      <c r="I256" s="96">
        <v>1441.6411204444444</v>
      </c>
      <c r="J256" s="97">
        <f t="shared" si="3"/>
        <v>4.7845472095534669E-5</v>
      </c>
    </row>
    <row r="257" spans="1:10" x14ac:dyDescent="0.2">
      <c r="A257" s="93" t="s">
        <v>681</v>
      </c>
      <c r="B257" s="93" t="s">
        <v>908</v>
      </c>
      <c r="C257" s="93" t="s">
        <v>1206</v>
      </c>
      <c r="D257" s="93" t="s">
        <v>1324</v>
      </c>
      <c r="E257" s="94">
        <v>97.580799999999996</v>
      </c>
      <c r="F257" s="94" t="s">
        <v>1378</v>
      </c>
      <c r="G257" s="94" t="s">
        <v>1378</v>
      </c>
      <c r="H257" s="95">
        <v>9.9631999999999998E-2</v>
      </c>
      <c r="I257" s="96">
        <v>1441.6411204444444</v>
      </c>
      <c r="J257" s="97">
        <f t="shared" si="3"/>
        <v>6.9110126360216745E-5</v>
      </c>
    </row>
    <row r="258" spans="1:10" x14ac:dyDescent="0.2">
      <c r="A258" s="93" t="s">
        <v>767</v>
      </c>
      <c r="B258" s="93" t="s">
        <v>928</v>
      </c>
      <c r="C258" s="93" t="s">
        <v>1206</v>
      </c>
      <c r="D258" s="93" t="s">
        <v>1313</v>
      </c>
      <c r="E258" s="94">
        <v>97.748000000000005</v>
      </c>
      <c r="F258" s="94" t="s">
        <v>1378</v>
      </c>
      <c r="G258" s="94" t="s">
        <v>1378</v>
      </c>
      <c r="H258" s="95">
        <v>0</v>
      </c>
      <c r="I258" s="96">
        <v>1357.6111111111111</v>
      </c>
      <c r="J258" s="97">
        <f t="shared" ref="J258:J274" si="4">H258/I258</f>
        <v>0</v>
      </c>
    </row>
    <row r="259" spans="1:10" x14ac:dyDescent="0.2">
      <c r="A259" s="93" t="s">
        <v>98</v>
      </c>
      <c r="B259" s="93" t="s">
        <v>796</v>
      </c>
      <c r="C259" s="93" t="s">
        <v>1206</v>
      </c>
      <c r="D259" s="93" t="s">
        <v>1320</v>
      </c>
      <c r="E259" s="94">
        <v>97.799099999999996</v>
      </c>
      <c r="F259" s="94" t="s">
        <v>1378</v>
      </c>
      <c r="G259" s="94" t="s">
        <v>1378</v>
      </c>
      <c r="H259" s="95">
        <v>0.85344836000000002</v>
      </c>
      <c r="I259" s="96">
        <v>3074.55920625</v>
      </c>
      <c r="J259" s="97">
        <f t="shared" si="4"/>
        <v>2.7758397309933085E-4</v>
      </c>
    </row>
    <row r="260" spans="1:10" x14ac:dyDescent="0.2">
      <c r="A260" s="93" t="s">
        <v>54</v>
      </c>
      <c r="B260" s="93" t="s">
        <v>788</v>
      </c>
      <c r="C260" s="93" t="s">
        <v>1206</v>
      </c>
      <c r="D260" s="93" t="s">
        <v>1320</v>
      </c>
      <c r="E260" s="94">
        <v>97.9178</v>
      </c>
      <c r="F260" s="94" t="s">
        <v>1378</v>
      </c>
      <c r="G260" s="94" t="s">
        <v>1378</v>
      </c>
      <c r="H260" s="95">
        <v>0.64428198000000003</v>
      </c>
      <c r="I260" s="96">
        <v>2757.3380486111109</v>
      </c>
      <c r="J260" s="97">
        <f t="shared" si="4"/>
        <v>2.3366086009095948E-4</v>
      </c>
    </row>
    <row r="261" spans="1:10" x14ac:dyDescent="0.2">
      <c r="A261" s="93" t="s">
        <v>50</v>
      </c>
      <c r="B261" s="93" t="s">
        <v>788</v>
      </c>
      <c r="C261" s="93" t="s">
        <v>1206</v>
      </c>
      <c r="D261" s="93" t="s">
        <v>1320</v>
      </c>
      <c r="E261" s="94">
        <v>97.9178</v>
      </c>
      <c r="F261" s="94" t="s">
        <v>1378</v>
      </c>
      <c r="G261" s="94" t="s">
        <v>1378</v>
      </c>
      <c r="H261" s="95">
        <v>4.8171427800000002</v>
      </c>
      <c r="I261" s="96">
        <v>2757.3380486111109</v>
      </c>
      <c r="J261" s="97">
        <f t="shared" si="4"/>
        <v>1.7470265506351048E-3</v>
      </c>
    </row>
    <row r="262" spans="1:10" x14ac:dyDescent="0.2">
      <c r="A262" s="93" t="s">
        <v>82</v>
      </c>
      <c r="B262" s="93" t="s">
        <v>791</v>
      </c>
      <c r="C262" s="93" t="s">
        <v>1206</v>
      </c>
      <c r="D262" s="93" t="s">
        <v>1320</v>
      </c>
      <c r="E262" s="94">
        <v>98.040700000000001</v>
      </c>
      <c r="F262" s="94" t="s">
        <v>1378</v>
      </c>
      <c r="G262" s="94" t="s">
        <v>1378</v>
      </c>
      <c r="H262" s="95">
        <v>0.23092657999999999</v>
      </c>
      <c r="I262" s="96">
        <v>3573.719682638889</v>
      </c>
      <c r="J262" s="97">
        <f t="shared" si="4"/>
        <v>6.4617989240129856E-5</v>
      </c>
    </row>
    <row r="263" spans="1:10" x14ac:dyDescent="0.2">
      <c r="A263" s="93" t="s">
        <v>78</v>
      </c>
      <c r="B263" s="93" t="s">
        <v>791</v>
      </c>
      <c r="C263" s="93" t="s">
        <v>1206</v>
      </c>
      <c r="D263" s="93" t="s">
        <v>1320</v>
      </c>
      <c r="E263" s="94">
        <v>98.040700000000001</v>
      </c>
      <c r="F263" s="94" t="s">
        <v>1378</v>
      </c>
      <c r="G263" s="94" t="s">
        <v>1378</v>
      </c>
      <c r="H263" s="95">
        <v>0.64543496</v>
      </c>
      <c r="I263" s="96">
        <v>3573.719682638889</v>
      </c>
      <c r="J263" s="97">
        <f t="shared" si="4"/>
        <v>1.8060592808538385E-4</v>
      </c>
    </row>
    <row r="264" spans="1:10" x14ac:dyDescent="0.2">
      <c r="A264" s="93" t="s">
        <v>71</v>
      </c>
      <c r="B264" s="93" t="s">
        <v>791</v>
      </c>
      <c r="C264" s="93" t="s">
        <v>1206</v>
      </c>
      <c r="D264" s="93" t="s">
        <v>1320</v>
      </c>
      <c r="E264" s="94">
        <v>98.040700000000001</v>
      </c>
      <c r="F264" s="94" t="s">
        <v>1378</v>
      </c>
      <c r="G264" s="94" t="s">
        <v>1378</v>
      </c>
      <c r="H264" s="95">
        <v>0.81742211999999992</v>
      </c>
      <c r="I264" s="96">
        <v>3573.719682638889</v>
      </c>
      <c r="J264" s="97">
        <f t="shared" si="4"/>
        <v>2.2873145982071067E-4</v>
      </c>
    </row>
    <row r="265" spans="1:10" x14ac:dyDescent="0.2">
      <c r="A265" s="93" t="s">
        <v>63</v>
      </c>
      <c r="B265" s="93" t="s">
        <v>789</v>
      </c>
      <c r="C265" s="93" t="s">
        <v>1206</v>
      </c>
      <c r="D265" s="93" t="s">
        <v>1320</v>
      </c>
      <c r="E265" s="94">
        <v>98.088800000000006</v>
      </c>
      <c r="F265" s="94" t="s">
        <v>1378</v>
      </c>
      <c r="G265" s="94" t="s">
        <v>1378</v>
      </c>
      <c r="H265" s="95">
        <v>0</v>
      </c>
      <c r="I265" s="96">
        <v>3953.523577777778</v>
      </c>
      <c r="J265" s="97">
        <f t="shared" si="4"/>
        <v>0</v>
      </c>
    </row>
    <row r="266" spans="1:10" x14ac:dyDescent="0.2">
      <c r="A266" s="93" t="s">
        <v>64</v>
      </c>
      <c r="B266" s="93" t="s">
        <v>789</v>
      </c>
      <c r="C266" s="93" t="s">
        <v>1206</v>
      </c>
      <c r="D266" s="93" t="s">
        <v>1320</v>
      </c>
      <c r="E266" s="94">
        <v>98.088800000000006</v>
      </c>
      <c r="F266" s="94" t="s">
        <v>1378</v>
      </c>
      <c r="G266" s="94" t="s">
        <v>1378</v>
      </c>
      <c r="H266" s="95">
        <v>3.3867750000000002E-2</v>
      </c>
      <c r="I266" s="96">
        <v>3953.523577777778</v>
      </c>
      <c r="J266" s="97">
        <f t="shared" si="4"/>
        <v>8.5664722452563707E-6</v>
      </c>
    </row>
    <row r="267" spans="1:10" x14ac:dyDescent="0.2">
      <c r="A267" s="93" t="s">
        <v>57</v>
      </c>
      <c r="B267" s="93" t="s">
        <v>789</v>
      </c>
      <c r="C267" s="93" t="s">
        <v>1206</v>
      </c>
      <c r="D267" s="93" t="s">
        <v>1320</v>
      </c>
      <c r="E267" s="94">
        <v>98.088800000000006</v>
      </c>
      <c r="F267" s="94" t="s">
        <v>1378</v>
      </c>
      <c r="G267" s="94" t="s">
        <v>1378</v>
      </c>
      <c r="H267" s="95">
        <v>0.15579165</v>
      </c>
      <c r="I267" s="96">
        <v>3953.523577777778</v>
      </c>
      <c r="J267" s="97">
        <f t="shared" si="4"/>
        <v>3.9405772328179302E-5</v>
      </c>
    </row>
    <row r="268" spans="1:10" x14ac:dyDescent="0.2">
      <c r="A268" s="93" t="s">
        <v>65</v>
      </c>
      <c r="B268" s="93" t="s">
        <v>789</v>
      </c>
      <c r="C268" s="93" t="s">
        <v>1206</v>
      </c>
      <c r="D268" s="93" t="s">
        <v>1320</v>
      </c>
      <c r="E268" s="94">
        <v>98.088800000000006</v>
      </c>
      <c r="F268" s="94" t="s">
        <v>1378</v>
      </c>
      <c r="G268" s="94" t="s">
        <v>1378</v>
      </c>
      <c r="H268" s="95">
        <v>1.0315149000000001</v>
      </c>
      <c r="I268" s="96">
        <v>3953.523577777778</v>
      </c>
      <c r="J268" s="97">
        <f t="shared" si="4"/>
        <v>2.6091026895552261E-4</v>
      </c>
    </row>
    <row r="269" spans="1:10" x14ac:dyDescent="0.2">
      <c r="A269" s="93" t="s">
        <v>85</v>
      </c>
      <c r="B269" s="93" t="s">
        <v>793</v>
      </c>
      <c r="C269" s="93" t="s">
        <v>1206</v>
      </c>
      <c r="D269" s="93" t="s">
        <v>1320</v>
      </c>
      <c r="E269" s="94">
        <v>98.157300000000006</v>
      </c>
      <c r="F269" s="94" t="s">
        <v>1378</v>
      </c>
      <c r="G269" s="94" t="s">
        <v>1378</v>
      </c>
      <c r="H269" s="95">
        <v>0.48851007000000002</v>
      </c>
      <c r="I269" s="96">
        <v>946.80895625000005</v>
      </c>
      <c r="J269" s="97">
        <f t="shared" si="4"/>
        <v>5.1595421312323477E-4</v>
      </c>
    </row>
    <row r="270" spans="1:10" x14ac:dyDescent="0.2">
      <c r="A270" s="93" t="s">
        <v>87</v>
      </c>
      <c r="B270" s="93" t="s">
        <v>793</v>
      </c>
      <c r="C270" s="93" t="s">
        <v>1206</v>
      </c>
      <c r="D270" s="93" t="s">
        <v>1320</v>
      </c>
      <c r="E270" s="94">
        <v>98.157300000000006</v>
      </c>
      <c r="F270" s="94" t="s">
        <v>1378</v>
      </c>
      <c r="G270" s="94" t="s">
        <v>1378</v>
      </c>
      <c r="H270" s="95">
        <v>0.76152967000000005</v>
      </c>
      <c r="I270" s="96">
        <v>946.80895625000005</v>
      </c>
      <c r="J270" s="97">
        <f t="shared" si="4"/>
        <v>8.0431185718412451E-4</v>
      </c>
    </row>
    <row r="271" spans="1:10" x14ac:dyDescent="0.2">
      <c r="A271" s="93" t="s">
        <v>94</v>
      </c>
      <c r="B271" s="93" t="s">
        <v>795</v>
      </c>
      <c r="C271" s="93" t="s">
        <v>1206</v>
      </c>
      <c r="D271" s="93" t="s">
        <v>1320</v>
      </c>
      <c r="E271" s="94">
        <v>98.180499999999995</v>
      </c>
      <c r="F271" s="94" t="s">
        <v>1378</v>
      </c>
      <c r="G271" s="94" t="s">
        <v>1378</v>
      </c>
      <c r="H271" s="95">
        <v>3.7799579999999999E-2</v>
      </c>
      <c r="I271" s="96">
        <v>6100.1453715277785</v>
      </c>
      <c r="J271" s="97">
        <f t="shared" si="4"/>
        <v>6.196504787644612E-6</v>
      </c>
    </row>
    <row r="272" spans="1:10" x14ac:dyDescent="0.2">
      <c r="A272" s="93" t="s">
        <v>96</v>
      </c>
      <c r="B272" s="93" t="s">
        <v>795</v>
      </c>
      <c r="C272" s="93" t="s">
        <v>1206</v>
      </c>
      <c r="D272" s="93" t="s">
        <v>1320</v>
      </c>
      <c r="E272" s="94">
        <v>98.180499999999995</v>
      </c>
      <c r="F272" s="94" t="s">
        <v>1378</v>
      </c>
      <c r="G272" s="94" t="s">
        <v>1378</v>
      </c>
      <c r="H272" s="95">
        <v>0.11630639999999999</v>
      </c>
      <c r="I272" s="96">
        <v>6100.1453715277785</v>
      </c>
      <c r="J272" s="97">
        <f t="shared" si="4"/>
        <v>1.9066168577368034E-5</v>
      </c>
    </row>
    <row r="273" spans="1:10" x14ac:dyDescent="0.2">
      <c r="A273" s="93" t="s">
        <v>69</v>
      </c>
      <c r="B273" s="93" t="s">
        <v>790</v>
      </c>
      <c r="C273" s="93" t="s">
        <v>1206</v>
      </c>
      <c r="D273" s="93" t="s">
        <v>1320</v>
      </c>
      <c r="E273" s="94">
        <v>98.196899999999999</v>
      </c>
      <c r="F273" s="94" t="s">
        <v>1378</v>
      </c>
      <c r="G273" s="94" t="s">
        <v>1378</v>
      </c>
      <c r="H273" s="95">
        <v>0.52598781000000006</v>
      </c>
      <c r="I273" s="96">
        <v>2927.4950812499997</v>
      </c>
      <c r="J273" s="97">
        <f t="shared" si="4"/>
        <v>1.7967162895297182E-4</v>
      </c>
    </row>
    <row r="274" spans="1:10" x14ac:dyDescent="0.2">
      <c r="A274" s="93" t="s">
        <v>66</v>
      </c>
      <c r="B274" s="93" t="s">
        <v>790</v>
      </c>
      <c r="C274" s="93" t="s">
        <v>1206</v>
      </c>
      <c r="D274" s="93" t="s">
        <v>1320</v>
      </c>
      <c r="E274" s="94">
        <v>98.196899999999999</v>
      </c>
      <c r="F274" s="94" t="s">
        <v>1378</v>
      </c>
      <c r="G274" s="94" t="s">
        <v>1378</v>
      </c>
      <c r="H274" s="95">
        <v>1.2011508</v>
      </c>
      <c r="I274" s="96">
        <v>2927.4950812499997</v>
      </c>
      <c r="J274" s="97">
        <f t="shared" si="4"/>
        <v>4.1029985248929106E-4</v>
      </c>
    </row>
    <row r="275" spans="1:10" x14ac:dyDescent="0.2">
      <c r="A275" s="4"/>
      <c r="B275" s="4"/>
      <c r="C275" s="4"/>
      <c r="D275" s="4"/>
      <c r="E275" s="63"/>
      <c r="F275" s="63"/>
      <c r="G275" s="63"/>
      <c r="H275" s="7"/>
    </row>
    <row r="276" spans="1:10" x14ac:dyDescent="0.2">
      <c r="A276" s="4"/>
      <c r="B276" s="4"/>
      <c r="C276" s="4"/>
      <c r="D276" s="4"/>
      <c r="E276" s="63"/>
      <c r="F276" s="63"/>
      <c r="G276" s="63"/>
      <c r="H276" s="7"/>
    </row>
    <row r="277" spans="1:10" x14ac:dyDescent="0.2">
      <c r="A277" s="4"/>
      <c r="B277" s="4"/>
      <c r="C277" s="4"/>
      <c r="D277" s="4"/>
      <c r="E277" s="63"/>
      <c r="F277" s="63"/>
      <c r="G277" s="63"/>
      <c r="H277" s="7"/>
    </row>
    <row r="278" spans="1:10" x14ac:dyDescent="0.2">
      <c r="A278" s="4"/>
      <c r="B278" s="4"/>
      <c r="C278" s="4"/>
      <c r="D278" s="4"/>
      <c r="E278" s="63"/>
      <c r="F278" s="63"/>
      <c r="G278" s="63"/>
      <c r="H278" s="7"/>
    </row>
    <row r="279" spans="1:10" x14ac:dyDescent="0.2">
      <c r="A279" s="4"/>
      <c r="B279" s="4"/>
      <c r="C279" s="4"/>
      <c r="D279" s="4"/>
      <c r="E279" s="63"/>
      <c r="F279" s="63"/>
      <c r="G279" s="63"/>
      <c r="H279" s="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workbookViewId="0">
      <selection activeCell="A4" sqref="A4"/>
    </sheetView>
  </sheetViews>
  <sheetFormatPr baseColWidth="10" defaultColWidth="8.83203125" defaultRowHeight="15" x14ac:dyDescent="0.2"/>
  <cols>
    <col min="1" max="1" width="17.33203125" customWidth="1"/>
    <col min="2" max="2" width="17.1640625" customWidth="1"/>
    <col min="3" max="8" width="18.83203125" customWidth="1"/>
    <col min="9" max="10" width="10.83203125" customWidth="1"/>
  </cols>
  <sheetData>
    <row r="1" spans="1:10" x14ac:dyDescent="0.2">
      <c r="B1" s="66" t="s">
        <v>1230</v>
      </c>
      <c r="C1" s="66" t="s">
        <v>1213</v>
      </c>
      <c r="D1" s="66" t="s">
        <v>1214</v>
      </c>
      <c r="E1" s="66" t="s">
        <v>1215</v>
      </c>
      <c r="F1" s="66" t="s">
        <v>1216</v>
      </c>
      <c r="G1" s="66" t="s">
        <v>1217</v>
      </c>
      <c r="H1" s="66" t="s">
        <v>1218</v>
      </c>
      <c r="I1" s="66" t="s">
        <v>1244</v>
      </c>
      <c r="J1" s="66" t="s">
        <v>1245</v>
      </c>
    </row>
    <row r="2" spans="1:10" x14ac:dyDescent="0.2">
      <c r="A2" t="s">
        <v>1229</v>
      </c>
      <c r="B2" s="15">
        <f>AVERAGE(Leaks!I2:I279)</f>
        <v>0.10797571122302155</v>
      </c>
      <c r="C2" s="15">
        <f>AVERAGEIF(Leaks!$H$2:$H$279,"&gt;=97",Leaks!$I2:$I279)</f>
        <v>0.18977839744680849</v>
      </c>
      <c r="D2" s="15">
        <f>AVERAGEIF(Leaks!$H$2:$H$279,"&lt;97",Leaks!$I2:$I279)</f>
        <v>6.6185208478260885E-2</v>
      </c>
      <c r="E2" s="15">
        <f>AVERAGEIF(Leaks!$H$2:$H$279,"&gt;95",Leaks!$I2:$I279)</f>
        <v>0.15245648120805363</v>
      </c>
      <c r="F2" s="15">
        <f>AVERAGEIF(Leaks!$H$2:$H$279,"&lt;95",Leaks!$I2:$I279)</f>
        <v>5.659869782945734E-2</v>
      </c>
      <c r="G2" s="15">
        <f>AVERAGEIF(Leaks!$H$2:$H$279,"&gt;=91",Leaks!$I2:$I279)</f>
        <v>0.14650474273809519</v>
      </c>
      <c r="H2" s="15">
        <f>AVERAGEIF(Leaks!$H$2:$H$279,"&lt;91",Leaks!$I2:$I279)</f>
        <v>4.913137218181815E-2</v>
      </c>
    </row>
    <row r="3" spans="1:10" x14ac:dyDescent="0.2">
      <c r="A3" t="s">
        <v>1239</v>
      </c>
      <c r="B3" s="15">
        <f>AVERAGE('CIP DATA'!G2:G63)</f>
        <v>0.19247240725806453</v>
      </c>
      <c r="C3" s="15" t="s">
        <v>1240</v>
      </c>
      <c r="D3" s="15">
        <f>AVERAGEIF('CIP DATA'!F2:F63,"&lt;97",Leaks!$I3:$I280)</f>
        <v>1.2961688064516131E-2</v>
      </c>
      <c r="E3" s="15">
        <f>AVERAGEIF('CIP DATA'!$F2:$F63,"&gt;95",'CIP DATA'!$G2:$G63)</f>
        <v>0.13676489047619048</v>
      </c>
      <c r="F3" s="15">
        <f>AVERAGEIF('CIP DATA'!$F2:$F63,"&lt;95",'CIP DATA'!$G2:$G63)</f>
        <v>0.30945819250000001</v>
      </c>
      <c r="G3" s="15">
        <f>AVERAGEIF('CIP DATA'!$F2:$F63,"&gt;=91",'CIP DATA'!$G2:$G63)</f>
        <v>0.19860641491525427</v>
      </c>
      <c r="H3" s="15">
        <f>AVERAGEIF('CIP DATA'!$F2:$F63,"&lt;91",'CIP DATA'!$G2:$G63)</f>
        <v>7.1836923333333344E-2</v>
      </c>
      <c r="I3" s="15">
        <f>AVERAGEIF('CIP DATA'!$F2:$F63,"&gt;=92",'CIP DATA'!$G2:$G63)</f>
        <v>0.19278500070175439</v>
      </c>
      <c r="J3" s="15">
        <f>AVERAGEIF('CIP DATA'!$F2:$F63,"&lt;92",'CIP DATA'!$G2:$G63)</f>
        <v>0.18890884200000002</v>
      </c>
    </row>
    <row r="4" spans="1:10" ht="60" x14ac:dyDescent="0.2">
      <c r="A4" s="16" t="s">
        <v>1256</v>
      </c>
      <c r="B4" s="38">
        <f>AVERAGE(Leaks!I2:I90,Leaks!I100,Leaks!I102:I279)</f>
        <v>6.8025463694029897E-2</v>
      </c>
      <c r="C4" s="38"/>
    </row>
    <row r="6" spans="1:10" ht="16" thickBot="1" x14ac:dyDescent="0.25">
      <c r="A6" t="s">
        <v>1219</v>
      </c>
    </row>
    <row r="7" spans="1:10" s="16" customFormat="1" ht="90" x14ac:dyDescent="0.2">
      <c r="A7" s="31" t="s">
        <v>1247</v>
      </c>
      <c r="B7" s="32" t="s">
        <v>1246</v>
      </c>
      <c r="C7" s="33" t="s">
        <v>1248</v>
      </c>
      <c r="D7" s="33" t="s">
        <v>1249</v>
      </c>
      <c r="E7" s="22" t="s">
        <v>1231</v>
      </c>
    </row>
    <row r="8" spans="1:10" x14ac:dyDescent="0.2">
      <c r="A8" s="23" t="s">
        <v>1224</v>
      </c>
      <c r="B8" s="24">
        <f>COUNT(Leaks!I2:I279)</f>
        <v>278</v>
      </c>
      <c r="C8" s="7">
        <f>B2</f>
        <v>0.10797571122302155</v>
      </c>
      <c r="D8" s="24" t="s">
        <v>1225</v>
      </c>
      <c r="E8" s="25" t="s">
        <v>1225</v>
      </c>
    </row>
    <row r="9" spans="1:10" x14ac:dyDescent="0.2">
      <c r="A9" s="23" t="s">
        <v>1226</v>
      </c>
      <c r="B9" s="24">
        <f>COUNTIF(Leaks!$H$2:$H$279,"&gt;91")</f>
        <v>168</v>
      </c>
      <c r="C9" s="7">
        <f>G2</f>
        <v>0.14650474273809519</v>
      </c>
      <c r="D9" s="7">
        <f>H2</f>
        <v>4.913137218181815E-2</v>
      </c>
      <c r="E9" s="26">
        <f>(C9-$C$8)/$C$8</f>
        <v>0.3568305415973852</v>
      </c>
    </row>
    <row r="10" spans="1:10" x14ac:dyDescent="0.2">
      <c r="A10" s="23" t="s">
        <v>1227</v>
      </c>
      <c r="B10" s="24">
        <f>COUNTIF(Leaks!$H$2:$H$279,"&gt;95")</f>
        <v>149</v>
      </c>
      <c r="C10" s="7">
        <f>E2</f>
        <v>0.15245648120805363</v>
      </c>
      <c r="D10" s="7">
        <f>F2</f>
        <v>5.659869782945734E-2</v>
      </c>
      <c r="E10" s="26">
        <f t="shared" ref="E10:E11" si="0">(C10-$C$8)/$C$8</f>
        <v>0.41195162765038884</v>
      </c>
    </row>
    <row r="11" spans="1:10" ht="16" thickBot="1" x14ac:dyDescent="0.25">
      <c r="A11" s="27" t="s">
        <v>1228</v>
      </c>
      <c r="B11" s="28">
        <f>COUNTIF(Leaks!$H$2:$H$279,"&gt;97")</f>
        <v>94</v>
      </c>
      <c r="C11" s="29">
        <f>C2</f>
        <v>0.18977839744680849</v>
      </c>
      <c r="D11" s="29">
        <f>D2</f>
        <v>6.6185208478260885E-2</v>
      </c>
      <c r="E11" s="30">
        <f t="shared" si="0"/>
        <v>0.75760266172107193</v>
      </c>
    </row>
    <row r="14" spans="1:10" ht="16" thickBot="1" x14ac:dyDescent="0.25">
      <c r="A14" t="s">
        <v>1241</v>
      </c>
    </row>
    <row r="15" spans="1:10" ht="90" x14ac:dyDescent="0.2">
      <c r="A15" s="20" t="s">
        <v>1220</v>
      </c>
      <c r="B15" s="21" t="s">
        <v>1221</v>
      </c>
      <c r="C15" s="21" t="s">
        <v>1222</v>
      </c>
      <c r="D15" s="21" t="s">
        <v>1223</v>
      </c>
      <c r="E15" s="39" t="s">
        <v>1231</v>
      </c>
    </row>
    <row r="16" spans="1:10" x14ac:dyDescent="0.2">
      <c r="A16" s="23" t="s">
        <v>1224</v>
      </c>
      <c r="B16" s="24">
        <f>COUNT('CIP DATA'!G2:G63)</f>
        <v>62</v>
      </c>
      <c r="C16" s="7">
        <f>B3</f>
        <v>0.19247240725806453</v>
      </c>
      <c r="D16" s="24" t="s">
        <v>1225</v>
      </c>
      <c r="E16" s="40" t="s">
        <v>1225</v>
      </c>
    </row>
    <row r="17" spans="1:5" x14ac:dyDescent="0.2">
      <c r="A17" s="23" t="s">
        <v>1226</v>
      </c>
      <c r="B17" s="24">
        <f>COUNTIF('CIP DATA'!F2:F63,"&gt;91")</f>
        <v>59</v>
      </c>
      <c r="C17" s="7">
        <f>G3</f>
        <v>0.19860641491525427</v>
      </c>
      <c r="D17" s="7">
        <f>H3</f>
        <v>7.1836923333333344E-2</v>
      </c>
      <c r="E17" s="41">
        <f>(C17-$C$16)/$C$16</f>
        <v>3.1869542988389739E-2</v>
      </c>
    </row>
    <row r="18" spans="1:5" x14ac:dyDescent="0.2">
      <c r="A18" s="23" t="s">
        <v>1243</v>
      </c>
      <c r="B18" s="24">
        <f>COUNTIF('CIP DATA'!F2:F63,"&gt;=92")</f>
        <v>57</v>
      </c>
      <c r="C18" s="7">
        <f>I3</f>
        <v>0.19278500070175439</v>
      </c>
      <c r="D18" s="7">
        <f>J3</f>
        <v>0.18890884200000002</v>
      </c>
      <c r="E18" s="41">
        <f>(C18-$C$16)/$C$16</f>
        <v>1.6240948411412616E-3</v>
      </c>
    </row>
    <row r="19" spans="1:5" x14ac:dyDescent="0.2">
      <c r="A19" s="23" t="s">
        <v>1227</v>
      </c>
      <c r="B19" s="24">
        <f>COUNTIF('CIP DATA'!F2:F63,"&gt;95")</f>
        <v>42</v>
      </c>
      <c r="C19" s="7">
        <f>E3</f>
        <v>0.13676489047619048</v>
      </c>
      <c r="D19" s="7">
        <f>F3</f>
        <v>0.30945819250000001</v>
      </c>
      <c r="E19" s="42">
        <f>(C19-$C$16)/$C$16</f>
        <v>-0.28943118432130444</v>
      </c>
    </row>
    <row r="20" spans="1:5" ht="16" thickBot="1" x14ac:dyDescent="0.25">
      <c r="A20" s="27" t="s">
        <v>1228</v>
      </c>
      <c r="B20" s="28">
        <f>COUNTIF('CIP DATA'!F2:F63,"&gt;97")</f>
        <v>0</v>
      </c>
      <c r="C20" s="29" t="s">
        <v>1242</v>
      </c>
      <c r="D20" s="29">
        <f>B3</f>
        <v>0.19247240725806453</v>
      </c>
      <c r="E20" s="43" t="s">
        <v>1242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70"/>
  <sheetViews>
    <sheetView workbookViewId="0">
      <selection sqref="A1:XFD1048576"/>
    </sheetView>
  </sheetViews>
  <sheetFormatPr baseColWidth="10" defaultColWidth="8.83203125" defaultRowHeight="15" x14ac:dyDescent="0.2"/>
  <cols>
    <col min="3" max="3" width="15" customWidth="1"/>
    <col min="4" max="4" width="32.1640625" customWidth="1"/>
    <col min="5" max="5" width="36.5" customWidth="1"/>
    <col min="6" max="6" width="18.33203125" customWidth="1"/>
    <col min="7" max="7" width="15.1640625" customWidth="1"/>
    <col min="8" max="8" width="13.33203125" customWidth="1"/>
    <col min="9" max="9" width="12.83203125" customWidth="1"/>
    <col min="10" max="10" width="12.5" customWidth="1"/>
  </cols>
  <sheetData>
    <row r="1" spans="1:10" ht="45" x14ac:dyDescent="0.2">
      <c r="A1" s="1" t="s">
        <v>0</v>
      </c>
      <c r="B1" s="1" t="s">
        <v>1</v>
      </c>
      <c r="C1" s="1" t="s">
        <v>2</v>
      </c>
      <c r="D1" s="1" t="s">
        <v>3</v>
      </c>
      <c r="E1" s="1" t="s">
        <v>4</v>
      </c>
      <c r="F1" s="1" t="s">
        <v>5</v>
      </c>
      <c r="G1" s="1" t="s">
        <v>6</v>
      </c>
      <c r="H1" s="1" t="s">
        <v>7</v>
      </c>
      <c r="I1" s="1" t="s">
        <v>8</v>
      </c>
      <c r="J1" s="1" t="s">
        <v>9</v>
      </c>
    </row>
    <row r="2" spans="1:10" x14ac:dyDescent="0.2">
      <c r="A2" s="4" t="s">
        <v>487</v>
      </c>
      <c r="B2" s="4" t="s">
        <v>858</v>
      </c>
      <c r="C2" s="4" t="s">
        <v>932</v>
      </c>
      <c r="D2" s="3"/>
      <c r="E2" s="4"/>
      <c r="F2" s="5">
        <v>0.34799999999999998</v>
      </c>
      <c r="G2" s="7">
        <v>0.94945000000000002</v>
      </c>
      <c r="H2" s="9">
        <v>95.025000000000006</v>
      </c>
      <c r="I2" s="7">
        <v>0.3304086</v>
      </c>
      <c r="J2" s="7">
        <v>0.34770702446724544</v>
      </c>
    </row>
    <row r="3" spans="1:10" x14ac:dyDescent="0.2">
      <c r="A3" s="4" t="s">
        <v>518</v>
      </c>
      <c r="B3" s="4" t="s">
        <v>862</v>
      </c>
      <c r="C3" s="4" t="s">
        <v>932</v>
      </c>
      <c r="D3" s="3"/>
      <c r="E3" s="4"/>
      <c r="F3" s="5">
        <v>0.14499999999999999</v>
      </c>
      <c r="G3" s="7">
        <v>0.95577999999999996</v>
      </c>
      <c r="H3" s="9">
        <v>95.587000000000003</v>
      </c>
      <c r="I3" s="7">
        <v>0.13858809999999999</v>
      </c>
      <c r="J3" s="7">
        <v>0.14498634751587558</v>
      </c>
    </row>
    <row r="4" spans="1:10" x14ac:dyDescent="0.2">
      <c r="A4" s="4" t="s">
        <v>550</v>
      </c>
      <c r="B4" s="4" t="s">
        <v>870</v>
      </c>
      <c r="C4" s="4" t="s">
        <v>932</v>
      </c>
      <c r="D4" s="3"/>
      <c r="E4" s="4"/>
      <c r="F4" s="5">
        <v>0.85199999999999998</v>
      </c>
      <c r="G4" s="7">
        <v>0.93191999999999997</v>
      </c>
      <c r="H4" s="9">
        <v>94.325400000000002</v>
      </c>
      <c r="I4" s="7">
        <v>0.79399584000000001</v>
      </c>
      <c r="J4" s="7">
        <v>0.84176249451367291</v>
      </c>
    </row>
    <row r="5" spans="1:10" x14ac:dyDescent="0.2">
      <c r="A5" s="4" t="s">
        <v>440</v>
      </c>
      <c r="B5" s="4" t="s">
        <v>848</v>
      </c>
      <c r="C5" s="4" t="s">
        <v>932</v>
      </c>
      <c r="D5" s="3"/>
      <c r="E5" s="4"/>
      <c r="F5" s="5">
        <v>0.26600000000000001</v>
      </c>
      <c r="G5" s="7">
        <v>0.93191999999999997</v>
      </c>
      <c r="H5" s="9">
        <v>94.325400000000002</v>
      </c>
      <c r="I5" s="7">
        <v>0.24789072000000001</v>
      </c>
      <c r="J5" s="7">
        <v>0.26280378349840022</v>
      </c>
    </row>
    <row r="6" spans="1:10" x14ac:dyDescent="0.2">
      <c r="A6" s="4" t="s">
        <v>348</v>
      </c>
      <c r="B6" s="4" t="s">
        <v>837</v>
      </c>
      <c r="C6" s="4" t="s">
        <v>932</v>
      </c>
      <c r="D6" s="3"/>
      <c r="E6" s="4"/>
      <c r="F6" s="5">
        <v>0.83499999999999996</v>
      </c>
      <c r="G6" s="7">
        <v>0.84184000000000003</v>
      </c>
      <c r="H6" s="9">
        <v>91.943700000000007</v>
      </c>
      <c r="I6" s="7">
        <v>0.70293640000000002</v>
      </c>
      <c r="J6" s="7">
        <v>0.76452916295515627</v>
      </c>
    </row>
    <row r="7" spans="1:10" x14ac:dyDescent="0.2">
      <c r="A7" s="4" t="s">
        <v>280</v>
      </c>
      <c r="B7" s="4" t="s">
        <v>826</v>
      </c>
      <c r="C7" s="4" t="s">
        <v>932</v>
      </c>
      <c r="D7" s="3"/>
      <c r="E7" s="4"/>
      <c r="F7" s="5">
        <v>3.1E-2</v>
      </c>
      <c r="G7" s="7">
        <v>0.84184000000000003</v>
      </c>
      <c r="H7" s="9">
        <v>91.943700000000007</v>
      </c>
      <c r="I7" s="7">
        <v>2.6097040000000002E-2</v>
      </c>
      <c r="J7" s="7">
        <v>2.8383717427077657E-2</v>
      </c>
    </row>
    <row r="8" spans="1:10" x14ac:dyDescent="0.2">
      <c r="A8" s="4" t="s">
        <v>377</v>
      </c>
      <c r="B8" s="4" t="s">
        <v>841</v>
      </c>
      <c r="C8" s="4" t="s">
        <v>932</v>
      </c>
      <c r="D8" s="3"/>
      <c r="E8" s="4"/>
      <c r="F8" s="5">
        <v>0.70399999999999996</v>
      </c>
      <c r="G8" s="7">
        <v>0.84282000000000001</v>
      </c>
      <c r="H8" s="9">
        <v>92.022999999999996</v>
      </c>
      <c r="I8" s="7">
        <v>0.59334527999999997</v>
      </c>
      <c r="J8" s="7">
        <v>0.64477932690740358</v>
      </c>
    </row>
    <row r="9" spans="1:10" x14ac:dyDescent="0.2">
      <c r="A9" s="4" t="s">
        <v>638</v>
      </c>
      <c r="B9" s="4" t="s">
        <v>901</v>
      </c>
      <c r="C9" s="4" t="s">
        <v>932</v>
      </c>
      <c r="D9" s="3"/>
      <c r="E9" s="4"/>
      <c r="F9" s="5">
        <v>0.34899999999999998</v>
      </c>
      <c r="G9" s="7">
        <v>0.95108999999999999</v>
      </c>
      <c r="H9" s="9">
        <v>95.047700000000006</v>
      </c>
      <c r="I9" s="7">
        <v>0.33193040999999995</v>
      </c>
      <c r="J9" s="7">
        <v>0.34922508382633133</v>
      </c>
    </row>
    <row r="10" spans="1:10" x14ac:dyDescent="0.2">
      <c r="A10" s="4" t="s">
        <v>641</v>
      </c>
      <c r="B10" s="4" t="s">
        <v>901</v>
      </c>
      <c r="C10" s="4" t="s">
        <v>932</v>
      </c>
      <c r="D10" s="3"/>
      <c r="E10" s="4"/>
      <c r="F10" s="5">
        <v>6.6000000000000003E-2</v>
      </c>
      <c r="G10" s="7">
        <v>0.95108999999999999</v>
      </c>
      <c r="H10" s="9">
        <v>95.047700000000006</v>
      </c>
      <c r="I10" s="7">
        <v>6.2771939999999998E-2</v>
      </c>
      <c r="J10" s="7">
        <v>6.6042565995810515E-2</v>
      </c>
    </row>
    <row r="11" spans="1:10" x14ac:dyDescent="0.2">
      <c r="A11" s="4" t="s">
        <v>648</v>
      </c>
      <c r="B11" s="4" t="s">
        <v>901</v>
      </c>
      <c r="C11" s="4" t="s">
        <v>932</v>
      </c>
      <c r="D11" s="3"/>
      <c r="E11" s="4"/>
      <c r="F11" s="5">
        <v>0.218</v>
      </c>
      <c r="G11" s="7">
        <v>0.95108999999999999</v>
      </c>
      <c r="H11" s="9">
        <v>95.047700000000006</v>
      </c>
      <c r="I11" s="7">
        <v>0.20733762</v>
      </c>
      <c r="J11" s="7">
        <v>0.21814059677404082</v>
      </c>
    </row>
    <row r="12" spans="1:10" x14ac:dyDescent="0.2">
      <c r="A12" s="4" t="s">
        <v>420</v>
      </c>
      <c r="B12" s="4" t="s">
        <v>844</v>
      </c>
      <c r="C12" s="4" t="s">
        <v>932</v>
      </c>
      <c r="D12" s="3"/>
      <c r="E12" s="4"/>
      <c r="F12" s="5">
        <v>1.43</v>
      </c>
      <c r="G12" s="7">
        <v>0.93191999999999997</v>
      </c>
      <c r="H12" s="9">
        <v>94.325400000000002</v>
      </c>
      <c r="I12" s="7">
        <v>1.3326456</v>
      </c>
      <c r="J12" s="7">
        <v>1.4128173323410236</v>
      </c>
    </row>
    <row r="13" spans="1:10" x14ac:dyDescent="0.2">
      <c r="A13" s="4" t="s">
        <v>331</v>
      </c>
      <c r="B13" s="4" t="s">
        <v>833</v>
      </c>
      <c r="C13" s="4" t="s">
        <v>932</v>
      </c>
      <c r="D13" s="3"/>
      <c r="E13" s="4"/>
      <c r="F13" s="5">
        <v>0.44</v>
      </c>
      <c r="G13" s="7">
        <v>0.86299999999999999</v>
      </c>
      <c r="H13" s="9">
        <v>92.710999999999999</v>
      </c>
      <c r="I13" s="7">
        <v>0.37972</v>
      </c>
      <c r="J13" s="7">
        <v>0.40957383697727345</v>
      </c>
    </row>
    <row r="14" spans="1:10" x14ac:dyDescent="0.2">
      <c r="A14" s="4" t="s">
        <v>427</v>
      </c>
      <c r="B14" s="4" t="s">
        <v>844</v>
      </c>
      <c r="C14" s="4" t="s">
        <v>932</v>
      </c>
      <c r="D14" s="3"/>
      <c r="E14" s="4"/>
      <c r="F14" s="5">
        <v>0.53600000000000003</v>
      </c>
      <c r="G14" s="7">
        <v>0.93191999999999997</v>
      </c>
      <c r="H14" s="9">
        <v>94.325400000000002</v>
      </c>
      <c r="I14" s="7">
        <v>0.49950912000000003</v>
      </c>
      <c r="J14" s="7">
        <v>0.52955950359076132</v>
      </c>
    </row>
    <row r="15" spans="1:10" x14ac:dyDescent="0.2">
      <c r="A15" s="4" t="s">
        <v>561</v>
      </c>
      <c r="B15" s="4" t="s">
        <v>872</v>
      </c>
      <c r="C15" s="4" t="s">
        <v>932</v>
      </c>
      <c r="D15" s="3"/>
      <c r="E15" s="4"/>
      <c r="F15" s="5">
        <v>0.28899999999999998</v>
      </c>
      <c r="G15" s="7">
        <v>0.95904999999999996</v>
      </c>
      <c r="H15" s="9">
        <v>95.95</v>
      </c>
      <c r="I15" s="7">
        <v>0.27716544999999998</v>
      </c>
      <c r="J15" s="7">
        <v>0.28886446065659194</v>
      </c>
    </row>
    <row r="16" spans="1:10" x14ac:dyDescent="0.2">
      <c r="A16" s="4" t="s">
        <v>203</v>
      </c>
      <c r="B16" s="4" t="s">
        <v>815</v>
      </c>
      <c r="C16" s="4" t="s">
        <v>932</v>
      </c>
      <c r="D16" s="3"/>
      <c r="E16" s="4"/>
      <c r="F16" s="5">
        <v>4.0000000000000001E-3</v>
      </c>
      <c r="G16" s="7">
        <v>0.51585999999999999</v>
      </c>
      <c r="H16" s="9">
        <v>70.891400000000004</v>
      </c>
      <c r="I16" s="7">
        <v>2.0634400000000002E-3</v>
      </c>
      <c r="J16" s="7">
        <v>2.9107056709276441E-3</v>
      </c>
    </row>
    <row r="17" spans="1:10" x14ac:dyDescent="0.2">
      <c r="A17" s="4" t="s">
        <v>358</v>
      </c>
      <c r="B17" s="4" t="s">
        <v>839</v>
      </c>
      <c r="C17" s="4" t="s">
        <v>932</v>
      </c>
      <c r="D17" s="3"/>
      <c r="E17" s="4"/>
      <c r="F17" s="5">
        <v>8.0000000000000002E-3</v>
      </c>
      <c r="G17" s="7">
        <v>0.95221</v>
      </c>
      <c r="H17" s="9">
        <v>95.721000000000004</v>
      </c>
      <c r="I17" s="7">
        <v>7.6176799999999999E-3</v>
      </c>
      <c r="J17" s="7">
        <v>7.9582118866288482E-3</v>
      </c>
    </row>
    <row r="18" spans="1:10" x14ac:dyDescent="0.2">
      <c r="A18" s="4" t="s">
        <v>359</v>
      </c>
      <c r="B18" s="4" t="s">
        <v>839</v>
      </c>
      <c r="C18" s="4" t="s">
        <v>932</v>
      </c>
      <c r="D18" s="3"/>
      <c r="E18" s="4"/>
      <c r="F18" s="5">
        <v>1.7000000000000001E-2</v>
      </c>
      <c r="G18" s="7">
        <v>0.95221</v>
      </c>
      <c r="H18" s="9">
        <v>95.721000000000004</v>
      </c>
      <c r="I18" s="7">
        <v>1.6187570000000002E-2</v>
      </c>
      <c r="J18" s="7">
        <v>1.6911200259086306E-2</v>
      </c>
    </row>
    <row r="19" spans="1:10" x14ac:dyDescent="0.2">
      <c r="A19" s="4" t="s">
        <v>360</v>
      </c>
      <c r="B19" s="4" t="s">
        <v>839</v>
      </c>
      <c r="C19" s="4" t="s">
        <v>932</v>
      </c>
      <c r="D19" s="3"/>
      <c r="E19" s="4"/>
      <c r="F19" s="5">
        <v>2.1000000000000001E-2</v>
      </c>
      <c r="G19" s="7">
        <v>0.95221</v>
      </c>
      <c r="H19" s="9">
        <v>95.721000000000004</v>
      </c>
      <c r="I19" s="7">
        <v>1.9996410000000003E-2</v>
      </c>
      <c r="J19" s="7">
        <v>2.0890306202400729E-2</v>
      </c>
    </row>
    <row r="20" spans="1:10" x14ac:dyDescent="0.2">
      <c r="A20" s="4" t="s">
        <v>327</v>
      </c>
      <c r="B20" s="4" t="s">
        <v>834</v>
      </c>
      <c r="C20" s="4" t="s">
        <v>932</v>
      </c>
      <c r="D20" s="3"/>
      <c r="E20" s="4"/>
      <c r="F20" s="5">
        <v>1.6E-2</v>
      </c>
      <c r="G20" s="7">
        <v>0.95369999999999999</v>
      </c>
      <c r="H20" s="9">
        <v>95.452500000000001</v>
      </c>
      <c r="I20" s="7">
        <v>1.5259200000000001E-2</v>
      </c>
      <c r="J20" s="7">
        <v>1.598617113223855E-2</v>
      </c>
    </row>
    <row r="21" spans="1:10" x14ac:dyDescent="0.2">
      <c r="A21" s="4" t="s">
        <v>328</v>
      </c>
      <c r="B21" s="4" t="s">
        <v>834</v>
      </c>
      <c r="C21" s="4" t="s">
        <v>932</v>
      </c>
      <c r="D21" s="3"/>
      <c r="E21" s="4"/>
      <c r="F21" s="5">
        <v>2.5999999999999999E-2</v>
      </c>
      <c r="G21" s="7">
        <v>0.95369999999999999</v>
      </c>
      <c r="H21" s="9">
        <v>95.452500000000001</v>
      </c>
      <c r="I21" s="7">
        <v>2.4796199999999997E-2</v>
      </c>
      <c r="J21" s="7">
        <v>2.5977528089887639E-2</v>
      </c>
    </row>
    <row r="22" spans="1:10" x14ac:dyDescent="0.2">
      <c r="A22" s="4" t="s">
        <v>329</v>
      </c>
      <c r="B22" s="4" t="s">
        <v>834</v>
      </c>
      <c r="C22" s="4" t="s">
        <v>932</v>
      </c>
      <c r="D22" s="3"/>
      <c r="E22" s="4"/>
      <c r="F22" s="5">
        <v>2.5000000000000001E-2</v>
      </c>
      <c r="G22" s="7">
        <v>0.95369999999999999</v>
      </c>
      <c r="H22" s="9">
        <v>95.452500000000001</v>
      </c>
      <c r="I22" s="7">
        <v>2.3842500000000003E-2</v>
      </c>
      <c r="J22" s="7">
        <v>2.4978392394122736E-2</v>
      </c>
    </row>
    <row r="23" spans="1:10" x14ac:dyDescent="0.2">
      <c r="A23" s="4" t="s">
        <v>330</v>
      </c>
      <c r="B23" s="4" t="s">
        <v>834</v>
      </c>
      <c r="C23" s="4" t="s">
        <v>932</v>
      </c>
      <c r="D23" s="3"/>
      <c r="E23" s="4"/>
      <c r="F23" s="5">
        <v>0.16</v>
      </c>
      <c r="G23" s="7">
        <v>0.95369999999999999</v>
      </c>
      <c r="H23" s="9">
        <v>95.452500000000001</v>
      </c>
      <c r="I23" s="7">
        <v>0.15259200000000001</v>
      </c>
      <c r="J23" s="7">
        <v>0.1598617113223855</v>
      </c>
    </row>
    <row r="24" spans="1:10" x14ac:dyDescent="0.2">
      <c r="A24" s="4" t="s">
        <v>185</v>
      </c>
      <c r="B24" s="4" t="s">
        <v>811</v>
      </c>
      <c r="C24" s="4" t="s">
        <v>932</v>
      </c>
      <c r="D24" s="3"/>
      <c r="E24" s="4"/>
      <c r="F24" s="5">
        <v>0.33900000000000002</v>
      </c>
      <c r="G24" s="7">
        <v>0.61031000000000002</v>
      </c>
      <c r="H24" s="9">
        <v>80.179000000000002</v>
      </c>
      <c r="I24" s="7">
        <v>0.20689509000000003</v>
      </c>
      <c r="J24" s="7">
        <v>0.25804149465570791</v>
      </c>
    </row>
    <row r="25" spans="1:10" x14ac:dyDescent="0.2">
      <c r="A25" s="4" t="s">
        <v>332</v>
      </c>
      <c r="B25" s="4" t="s">
        <v>834</v>
      </c>
      <c r="C25" s="4" t="s">
        <v>932</v>
      </c>
      <c r="D25" s="3"/>
      <c r="E25" s="4"/>
      <c r="F25" s="5">
        <v>2.9000000000000001E-2</v>
      </c>
      <c r="G25" s="7">
        <v>0.95369999999999999</v>
      </c>
      <c r="H25" s="9">
        <v>95.452500000000001</v>
      </c>
      <c r="I25" s="7">
        <v>2.7657300000000003E-2</v>
      </c>
      <c r="J25" s="7">
        <v>2.8974935177182373E-2</v>
      </c>
    </row>
    <row r="26" spans="1:10" x14ac:dyDescent="0.2">
      <c r="A26" s="4" t="s">
        <v>274</v>
      </c>
      <c r="B26" s="4" t="s">
        <v>827</v>
      </c>
      <c r="C26" s="4" t="s">
        <v>932</v>
      </c>
      <c r="D26" s="3"/>
      <c r="E26" s="4"/>
      <c r="F26" s="5">
        <v>8.0000000000000002E-3</v>
      </c>
      <c r="G26" s="7">
        <v>0.81903000000000004</v>
      </c>
      <c r="H26" s="9">
        <v>89.763999999999996</v>
      </c>
      <c r="I26" s="7">
        <v>6.5522400000000008E-3</v>
      </c>
      <c r="J26" s="7">
        <v>7.2994073347890029E-3</v>
      </c>
    </row>
    <row r="27" spans="1:10" x14ac:dyDescent="0.2">
      <c r="A27" s="4" t="s">
        <v>302</v>
      </c>
      <c r="B27" s="4" t="s">
        <v>831</v>
      </c>
      <c r="C27" s="4" t="s">
        <v>932</v>
      </c>
      <c r="D27" s="3"/>
      <c r="E27" s="4"/>
      <c r="F27" s="5">
        <v>3.9E-2</v>
      </c>
      <c r="G27" s="7">
        <v>0.95172999999999996</v>
      </c>
      <c r="H27" s="9">
        <v>95.573099999999997</v>
      </c>
      <c r="I27" s="7">
        <v>3.711747E-2</v>
      </c>
      <c r="J27" s="7">
        <v>3.8836733348609598E-2</v>
      </c>
    </row>
    <row r="28" spans="1:10" x14ac:dyDescent="0.2">
      <c r="A28" s="4" t="s">
        <v>303</v>
      </c>
      <c r="B28" s="4" t="s">
        <v>831</v>
      </c>
      <c r="C28" s="4" t="s">
        <v>932</v>
      </c>
      <c r="D28" s="3"/>
      <c r="E28" s="4"/>
      <c r="F28" s="5">
        <v>5.5E-2</v>
      </c>
      <c r="G28" s="7">
        <v>0.95172999999999996</v>
      </c>
      <c r="H28" s="9">
        <v>95.573099999999997</v>
      </c>
      <c r="I28" s="7">
        <v>5.234515E-2</v>
      </c>
      <c r="J28" s="7">
        <v>5.476975215829559E-2</v>
      </c>
    </row>
    <row r="29" spans="1:10" x14ac:dyDescent="0.2">
      <c r="A29" s="4" t="s">
        <v>305</v>
      </c>
      <c r="B29" s="4" t="s">
        <v>831</v>
      </c>
      <c r="C29" s="4" t="s">
        <v>932</v>
      </c>
      <c r="D29" s="3"/>
      <c r="E29" s="4"/>
      <c r="F29" s="5">
        <v>3.5000000000000003E-2</v>
      </c>
      <c r="G29" s="7">
        <v>0.95172999999999996</v>
      </c>
      <c r="H29" s="9">
        <v>95.573099999999997</v>
      </c>
      <c r="I29" s="7">
        <v>3.3310550000000001E-2</v>
      </c>
      <c r="J29" s="7">
        <v>3.4853478646188103E-2</v>
      </c>
    </row>
    <row r="30" spans="1:10" x14ac:dyDescent="0.2">
      <c r="A30" s="4" t="s">
        <v>306</v>
      </c>
      <c r="B30" s="4" t="s">
        <v>831</v>
      </c>
      <c r="C30" s="4" t="s">
        <v>932</v>
      </c>
      <c r="D30" s="3"/>
      <c r="E30" s="4"/>
      <c r="F30" s="5">
        <v>3.4000000000000002E-2</v>
      </c>
      <c r="G30" s="7">
        <v>0.95172999999999996</v>
      </c>
      <c r="H30" s="9">
        <v>95.573099999999997</v>
      </c>
      <c r="I30" s="7">
        <v>3.2358820000000003E-2</v>
      </c>
      <c r="J30" s="7">
        <v>3.3857664970582728E-2</v>
      </c>
    </row>
    <row r="31" spans="1:10" x14ac:dyDescent="0.2">
      <c r="A31" s="4" t="s">
        <v>307</v>
      </c>
      <c r="B31" s="4" t="s">
        <v>831</v>
      </c>
      <c r="C31" s="4" t="s">
        <v>932</v>
      </c>
      <c r="D31" s="3"/>
      <c r="E31" s="4"/>
      <c r="F31" s="5">
        <v>4.4999999999999998E-2</v>
      </c>
      <c r="G31" s="7">
        <v>0.95172999999999996</v>
      </c>
      <c r="H31" s="9">
        <v>95.573099999999997</v>
      </c>
      <c r="I31" s="7">
        <v>4.2827849999999994E-2</v>
      </c>
      <c r="J31" s="7">
        <v>4.4811615402241836E-2</v>
      </c>
    </row>
    <row r="32" spans="1:10" x14ac:dyDescent="0.2">
      <c r="A32" s="4" t="s">
        <v>281</v>
      </c>
      <c r="B32" s="4" t="s">
        <v>828</v>
      </c>
      <c r="C32" s="4" t="s">
        <v>932</v>
      </c>
      <c r="D32" s="3"/>
      <c r="E32" s="4"/>
      <c r="F32" s="5">
        <v>3.9E-2</v>
      </c>
      <c r="G32" s="7">
        <v>0.94445999999999997</v>
      </c>
      <c r="H32" s="9">
        <v>95.6023</v>
      </c>
      <c r="I32" s="7">
        <v>3.6833939999999996E-2</v>
      </c>
      <c r="J32" s="7">
        <v>3.8528299005358653E-2</v>
      </c>
    </row>
    <row r="33" spans="1:10" x14ac:dyDescent="0.2">
      <c r="A33" s="4" t="s">
        <v>282</v>
      </c>
      <c r="B33" s="4" t="s">
        <v>828</v>
      </c>
      <c r="C33" s="4" t="s">
        <v>932</v>
      </c>
      <c r="D33" s="3"/>
      <c r="E33" s="4"/>
      <c r="F33" s="5">
        <v>3.9E-2</v>
      </c>
      <c r="G33" s="7">
        <v>0.94445999999999997</v>
      </c>
      <c r="H33" s="9">
        <v>95.6023</v>
      </c>
      <c r="I33" s="7">
        <v>3.6833939999999996E-2</v>
      </c>
      <c r="J33" s="7">
        <v>3.8528299005358653E-2</v>
      </c>
    </row>
    <row r="34" spans="1:10" x14ac:dyDescent="0.2">
      <c r="A34" s="4" t="s">
        <v>283</v>
      </c>
      <c r="B34" s="4" t="s">
        <v>829</v>
      </c>
      <c r="C34" s="4" t="s">
        <v>932</v>
      </c>
      <c r="D34" s="3"/>
      <c r="E34" s="4"/>
      <c r="F34" s="5">
        <v>3.9E-2</v>
      </c>
      <c r="G34" s="7">
        <v>0.94186999999999999</v>
      </c>
      <c r="H34" s="9">
        <v>95.228999999999999</v>
      </c>
      <c r="I34" s="7">
        <v>3.6732929999999997E-2</v>
      </c>
      <c r="J34" s="7">
        <v>3.8573260246353526E-2</v>
      </c>
    </row>
    <row r="35" spans="1:10" x14ac:dyDescent="0.2">
      <c r="A35" s="4" t="s">
        <v>390</v>
      </c>
      <c r="B35" s="4" t="s">
        <v>802</v>
      </c>
      <c r="C35" s="4" t="s">
        <v>932</v>
      </c>
      <c r="D35" s="3"/>
      <c r="E35" s="4"/>
      <c r="F35" s="5">
        <v>0.35199999999999998</v>
      </c>
      <c r="G35" s="7">
        <v>0.87443000000000004</v>
      </c>
      <c r="H35" s="9">
        <v>93.063000000000002</v>
      </c>
      <c r="I35" s="7">
        <v>0.30779936000000002</v>
      </c>
      <c r="J35" s="7">
        <v>0.33074300205237311</v>
      </c>
    </row>
    <row r="36" spans="1:10" x14ac:dyDescent="0.2">
      <c r="A36" s="4" t="s">
        <v>284</v>
      </c>
      <c r="B36" s="4" t="s">
        <v>829</v>
      </c>
      <c r="C36" s="4" t="s">
        <v>932</v>
      </c>
      <c r="D36" s="3"/>
      <c r="E36" s="4"/>
      <c r="F36" s="5">
        <v>6.0999999999999999E-2</v>
      </c>
      <c r="G36" s="7">
        <v>0.94186999999999999</v>
      </c>
      <c r="H36" s="9">
        <v>95.228999999999999</v>
      </c>
      <c r="I36" s="7">
        <v>5.7454069999999996E-2</v>
      </c>
      <c r="J36" s="7">
        <v>6.033253525711705E-2</v>
      </c>
    </row>
    <row r="37" spans="1:10" x14ac:dyDescent="0.2">
      <c r="A37" s="4" t="s">
        <v>285</v>
      </c>
      <c r="B37" s="4" t="s">
        <v>829</v>
      </c>
      <c r="C37" s="4" t="s">
        <v>932</v>
      </c>
      <c r="D37" s="3"/>
      <c r="E37" s="4"/>
      <c r="F37" s="5">
        <v>5.8000000000000003E-2</v>
      </c>
      <c r="G37" s="7">
        <v>0.94186999999999999</v>
      </c>
      <c r="H37" s="9">
        <v>95.228999999999999</v>
      </c>
      <c r="I37" s="7">
        <v>5.4628460000000004E-2</v>
      </c>
      <c r="J37" s="7">
        <v>5.736536139201294E-2</v>
      </c>
    </row>
    <row r="38" spans="1:10" x14ac:dyDescent="0.2">
      <c r="A38" s="4" t="s">
        <v>286</v>
      </c>
      <c r="B38" s="4" t="s">
        <v>829</v>
      </c>
      <c r="C38" s="4" t="s">
        <v>932</v>
      </c>
      <c r="D38" s="3"/>
      <c r="E38" s="4"/>
      <c r="F38" s="5">
        <v>0.14899999999999999</v>
      </c>
      <c r="G38" s="7">
        <v>0.94186999999999999</v>
      </c>
      <c r="H38" s="9">
        <v>95.228999999999999</v>
      </c>
      <c r="I38" s="7">
        <v>0.14033862999999999</v>
      </c>
      <c r="J38" s="7">
        <v>0.14736963530017116</v>
      </c>
    </row>
    <row r="39" spans="1:10" x14ac:dyDescent="0.2">
      <c r="A39" s="4" t="s">
        <v>287</v>
      </c>
      <c r="B39" s="4" t="s">
        <v>829</v>
      </c>
      <c r="C39" s="4" t="s">
        <v>932</v>
      </c>
      <c r="D39" s="3"/>
      <c r="E39" s="4"/>
      <c r="F39" s="5">
        <v>4.8000000000000001E-2</v>
      </c>
      <c r="G39" s="7">
        <v>0.94186999999999999</v>
      </c>
      <c r="H39" s="9">
        <v>95.228999999999999</v>
      </c>
      <c r="I39" s="7">
        <v>4.5209760000000002E-2</v>
      </c>
      <c r="J39" s="7">
        <v>4.7474781841665883E-2</v>
      </c>
    </row>
    <row r="40" spans="1:10" x14ac:dyDescent="0.2">
      <c r="A40" s="4" t="s">
        <v>318</v>
      </c>
      <c r="B40" s="4" t="s">
        <v>832</v>
      </c>
      <c r="C40" s="4" t="s">
        <v>932</v>
      </c>
      <c r="D40" s="3"/>
      <c r="E40" s="4"/>
      <c r="F40" s="5">
        <v>0.13</v>
      </c>
      <c r="G40" s="7">
        <v>0.94993000000000005</v>
      </c>
      <c r="H40" s="9">
        <v>95.641900000000007</v>
      </c>
      <c r="I40" s="7">
        <v>0.12349090000000001</v>
      </c>
      <c r="J40" s="7">
        <v>0.12911799117332468</v>
      </c>
    </row>
    <row r="41" spans="1:10" x14ac:dyDescent="0.2">
      <c r="A41" s="4" t="s">
        <v>319</v>
      </c>
      <c r="B41" s="4" t="s">
        <v>832</v>
      </c>
      <c r="C41" s="4" t="s">
        <v>932</v>
      </c>
      <c r="D41" s="3"/>
      <c r="E41" s="4"/>
      <c r="F41" s="5">
        <v>1.7000000000000001E-2</v>
      </c>
      <c r="G41" s="7">
        <v>0.94993000000000005</v>
      </c>
      <c r="H41" s="9">
        <v>95.641900000000007</v>
      </c>
      <c r="I41" s="7">
        <v>1.6148810000000003E-2</v>
      </c>
      <c r="J41" s="7">
        <v>1.6884660384203998E-2</v>
      </c>
    </row>
    <row r="42" spans="1:10" x14ac:dyDescent="0.2">
      <c r="A42" s="4" t="s">
        <v>320</v>
      </c>
      <c r="B42" s="4" t="s">
        <v>832</v>
      </c>
      <c r="C42" s="4" t="s">
        <v>932</v>
      </c>
      <c r="D42" s="3"/>
      <c r="E42" s="4"/>
      <c r="F42" s="5">
        <v>7.0000000000000001E-3</v>
      </c>
      <c r="G42" s="7">
        <v>0.94993000000000005</v>
      </c>
      <c r="H42" s="9">
        <v>95.641900000000007</v>
      </c>
      <c r="I42" s="7">
        <v>6.6495100000000008E-3</v>
      </c>
      <c r="J42" s="7">
        <v>6.9525072170251749E-3</v>
      </c>
    </row>
    <row r="43" spans="1:10" x14ac:dyDescent="0.2">
      <c r="A43" s="4" t="s">
        <v>349</v>
      </c>
      <c r="B43" s="4" t="s">
        <v>838</v>
      </c>
      <c r="C43" s="4" t="s">
        <v>932</v>
      </c>
      <c r="D43" s="3"/>
      <c r="E43" s="4"/>
      <c r="F43" s="5">
        <v>7.4999999999999997E-2</v>
      </c>
      <c r="G43" s="7">
        <v>0.95735000000000003</v>
      </c>
      <c r="H43" s="9">
        <v>95.821100000000001</v>
      </c>
      <c r="I43" s="7">
        <v>7.1801249999999997E-2</v>
      </c>
      <c r="J43" s="7">
        <v>7.4932608788669711E-2</v>
      </c>
    </row>
    <row r="44" spans="1:10" x14ac:dyDescent="0.2">
      <c r="A44" s="4" t="s">
        <v>350</v>
      </c>
      <c r="B44" s="4" t="s">
        <v>838</v>
      </c>
      <c r="C44" s="4" t="s">
        <v>932</v>
      </c>
      <c r="D44" s="3"/>
      <c r="E44" s="4"/>
      <c r="F44" s="5">
        <v>2.4E-2</v>
      </c>
      <c r="G44" s="7">
        <v>0.95735000000000003</v>
      </c>
      <c r="H44" s="9">
        <v>95.821100000000001</v>
      </c>
      <c r="I44" s="7">
        <v>2.2976400000000001E-2</v>
      </c>
      <c r="J44" s="7">
        <v>2.397843481237431E-2</v>
      </c>
    </row>
    <row r="45" spans="1:10" x14ac:dyDescent="0.2">
      <c r="A45" s="4" t="s">
        <v>351</v>
      </c>
      <c r="B45" s="4" t="s">
        <v>838</v>
      </c>
      <c r="C45" s="4" t="s">
        <v>932</v>
      </c>
      <c r="D45" s="3"/>
      <c r="E45" s="4"/>
      <c r="F45" s="5">
        <v>4.1000000000000002E-2</v>
      </c>
      <c r="G45" s="7">
        <v>0.95735000000000003</v>
      </c>
      <c r="H45" s="9">
        <v>95.821100000000001</v>
      </c>
      <c r="I45" s="7">
        <v>3.9251350000000004E-2</v>
      </c>
      <c r="J45" s="7">
        <v>4.0963159471139446E-2</v>
      </c>
    </row>
    <row r="46" spans="1:10" x14ac:dyDescent="0.2">
      <c r="A46" s="4" t="s">
        <v>535</v>
      </c>
      <c r="B46" s="4" t="s">
        <v>868</v>
      </c>
      <c r="C46" s="4" t="s">
        <v>932</v>
      </c>
      <c r="D46" s="3"/>
      <c r="E46" s="4"/>
      <c r="F46" s="5">
        <v>0.68300000000000005</v>
      </c>
      <c r="G46" s="7">
        <v>0.95904999999999996</v>
      </c>
      <c r="H46" s="9">
        <v>95.95</v>
      </c>
      <c r="I46" s="7">
        <v>0.65503115000000001</v>
      </c>
      <c r="J46" s="7">
        <v>0.68267967691505993</v>
      </c>
    </row>
    <row r="47" spans="1:10" x14ac:dyDescent="0.2">
      <c r="A47" s="4" t="s">
        <v>352</v>
      </c>
      <c r="B47" s="4" t="s">
        <v>838</v>
      </c>
      <c r="C47" s="4" t="s">
        <v>932</v>
      </c>
      <c r="D47" s="3"/>
      <c r="E47" s="4"/>
      <c r="F47" s="5">
        <v>0.04</v>
      </c>
      <c r="G47" s="7">
        <v>0.95735000000000003</v>
      </c>
      <c r="H47" s="9">
        <v>95.821100000000001</v>
      </c>
      <c r="I47" s="7">
        <v>3.8294000000000002E-2</v>
      </c>
      <c r="J47" s="7">
        <v>3.9964058020623854E-2</v>
      </c>
    </row>
    <row r="48" spans="1:10" x14ac:dyDescent="0.2">
      <c r="A48" s="4" t="s">
        <v>595</v>
      </c>
      <c r="B48" s="4" t="s">
        <v>889</v>
      </c>
      <c r="C48" s="4" t="s">
        <v>932</v>
      </c>
      <c r="D48" s="3"/>
      <c r="E48" s="4"/>
      <c r="F48" s="5">
        <v>1.4999999999999999E-2</v>
      </c>
      <c r="G48" s="7">
        <v>0.94765999999999995</v>
      </c>
      <c r="H48" s="9">
        <v>95.508399999999995</v>
      </c>
      <c r="I48" s="7">
        <v>1.4214899999999999E-2</v>
      </c>
      <c r="J48" s="7">
        <v>1.4883402925815949E-2</v>
      </c>
    </row>
    <row r="49" spans="1:10" x14ac:dyDescent="0.2">
      <c r="A49" s="4" t="s">
        <v>249</v>
      </c>
      <c r="B49" s="4" t="s">
        <v>824</v>
      </c>
      <c r="C49" s="4" t="s">
        <v>932</v>
      </c>
      <c r="D49" s="3"/>
      <c r="E49" s="4"/>
      <c r="F49" s="5">
        <v>0.22900000000000001</v>
      </c>
      <c r="G49" s="7">
        <v>0.89724999999999999</v>
      </c>
      <c r="H49" s="9">
        <v>93.478899999999996</v>
      </c>
      <c r="I49" s="7">
        <v>0.20547024999999999</v>
      </c>
      <c r="J49" s="7">
        <v>0.21980388087579122</v>
      </c>
    </row>
    <row r="50" spans="1:10" x14ac:dyDescent="0.2">
      <c r="A50" s="4" t="s">
        <v>250</v>
      </c>
      <c r="B50" s="4" t="s">
        <v>824</v>
      </c>
      <c r="C50" s="4" t="s">
        <v>932</v>
      </c>
      <c r="D50" s="3"/>
      <c r="E50" s="4"/>
      <c r="F50" s="5">
        <v>7.2999999999999995E-2</v>
      </c>
      <c r="G50" s="7">
        <v>0.89724999999999999</v>
      </c>
      <c r="H50" s="9">
        <v>93.478899999999996</v>
      </c>
      <c r="I50" s="7">
        <v>6.5499249999999995E-2</v>
      </c>
      <c r="J50" s="7">
        <v>7.0068486043374484E-2</v>
      </c>
    </row>
    <row r="51" spans="1:10" x14ac:dyDescent="0.2">
      <c r="A51" s="4" t="s">
        <v>251</v>
      </c>
      <c r="B51" s="4" t="s">
        <v>824</v>
      </c>
      <c r="C51" s="4" t="s">
        <v>932</v>
      </c>
      <c r="D51" s="3"/>
      <c r="E51" s="4"/>
      <c r="F51" s="5">
        <v>3.1E-2</v>
      </c>
      <c r="G51" s="7">
        <v>0.89724999999999999</v>
      </c>
      <c r="H51" s="9">
        <v>93.478899999999996</v>
      </c>
      <c r="I51" s="7">
        <v>2.7814749999999999E-2</v>
      </c>
      <c r="J51" s="7">
        <v>2.9755110511569989E-2</v>
      </c>
    </row>
    <row r="52" spans="1:10" x14ac:dyDescent="0.2">
      <c r="A52" s="4" t="s">
        <v>252</v>
      </c>
      <c r="B52" s="4" t="s">
        <v>824</v>
      </c>
      <c r="C52" s="4" t="s">
        <v>932</v>
      </c>
      <c r="D52" s="3"/>
      <c r="E52" s="4"/>
      <c r="F52" s="5">
        <v>4.7E-2</v>
      </c>
      <c r="G52" s="7">
        <v>0.89724999999999999</v>
      </c>
      <c r="H52" s="9">
        <v>93.478899999999996</v>
      </c>
      <c r="I52" s="7">
        <v>4.217075E-2</v>
      </c>
      <c r="J52" s="7">
        <v>4.5112586904638374E-2</v>
      </c>
    </row>
    <row r="53" spans="1:10" x14ac:dyDescent="0.2">
      <c r="A53" s="4" t="s">
        <v>253</v>
      </c>
      <c r="B53" s="4" t="s">
        <v>824</v>
      </c>
      <c r="C53" s="4" t="s">
        <v>932</v>
      </c>
      <c r="D53" s="3"/>
      <c r="E53" s="4"/>
      <c r="F53" s="5">
        <v>0.106</v>
      </c>
      <c r="G53" s="7">
        <v>0.89724999999999999</v>
      </c>
      <c r="H53" s="9">
        <v>93.478899999999996</v>
      </c>
      <c r="I53" s="7">
        <v>9.5108499999999999E-2</v>
      </c>
      <c r="J53" s="7">
        <v>0.10174328110407803</v>
      </c>
    </row>
    <row r="54" spans="1:10" x14ac:dyDescent="0.2">
      <c r="A54" s="4" t="s">
        <v>255</v>
      </c>
      <c r="B54" s="4" t="s">
        <v>824</v>
      </c>
      <c r="C54" s="4" t="s">
        <v>932</v>
      </c>
      <c r="D54" s="3"/>
      <c r="E54" s="4"/>
      <c r="F54" s="5">
        <v>6.4000000000000001E-2</v>
      </c>
      <c r="G54" s="7">
        <v>0.89724999999999999</v>
      </c>
      <c r="H54" s="9">
        <v>93.478899999999996</v>
      </c>
      <c r="I54" s="7">
        <v>5.7424000000000003E-2</v>
      </c>
      <c r="J54" s="7">
        <v>6.1429905572273534E-2</v>
      </c>
    </row>
    <row r="55" spans="1:10" x14ac:dyDescent="0.2">
      <c r="A55" s="4" t="s">
        <v>339</v>
      </c>
      <c r="B55" s="4" t="s">
        <v>835</v>
      </c>
      <c r="C55" s="4" t="s">
        <v>932</v>
      </c>
      <c r="D55" s="3"/>
      <c r="E55" s="4"/>
      <c r="F55" s="5">
        <v>3.7999999999999999E-2</v>
      </c>
      <c r="G55" s="7">
        <v>0.96057999999999999</v>
      </c>
      <c r="H55" s="9">
        <v>95.873500000000007</v>
      </c>
      <c r="I55" s="7">
        <v>3.6502039999999999E-2</v>
      </c>
      <c r="J55" s="7">
        <v>3.8073127610862227E-2</v>
      </c>
    </row>
    <row r="56" spans="1:10" x14ac:dyDescent="0.2">
      <c r="A56" s="4" t="s">
        <v>294</v>
      </c>
      <c r="B56" s="4" t="s">
        <v>830</v>
      </c>
      <c r="C56" s="4" t="s">
        <v>932</v>
      </c>
      <c r="D56" s="3"/>
      <c r="E56" s="4"/>
      <c r="F56" s="5">
        <v>4.2000000000000003E-2</v>
      </c>
      <c r="G56" s="7">
        <v>0.95172999999999996</v>
      </c>
      <c r="H56" s="9">
        <v>95.573099999999997</v>
      </c>
      <c r="I56" s="7">
        <v>3.997266E-2</v>
      </c>
      <c r="J56" s="7">
        <v>4.1824174375425724E-2</v>
      </c>
    </row>
    <row r="57" spans="1:10" x14ac:dyDescent="0.2">
      <c r="A57" s="4" t="s">
        <v>536</v>
      </c>
      <c r="B57" s="4" t="s">
        <v>868</v>
      </c>
      <c r="C57" s="4" t="s">
        <v>932</v>
      </c>
      <c r="D57" s="3"/>
      <c r="E57" s="4"/>
      <c r="F57" s="5">
        <v>0.30399999999999999</v>
      </c>
      <c r="G57" s="7">
        <v>0.95904999999999996</v>
      </c>
      <c r="H57" s="9">
        <v>95.95</v>
      </c>
      <c r="I57" s="7">
        <v>0.29155119999999995</v>
      </c>
      <c r="J57" s="7">
        <v>0.30385742574257418</v>
      </c>
    </row>
    <row r="58" spans="1:10" x14ac:dyDescent="0.2">
      <c r="A58" s="4" t="s">
        <v>295</v>
      </c>
      <c r="B58" s="4" t="s">
        <v>830</v>
      </c>
      <c r="C58" s="4" t="s">
        <v>932</v>
      </c>
      <c r="D58" s="3"/>
      <c r="E58" s="4"/>
      <c r="F58" s="5">
        <v>4.8000000000000001E-2</v>
      </c>
      <c r="G58" s="7">
        <v>0.95172999999999996</v>
      </c>
      <c r="H58" s="9">
        <v>95.573099999999997</v>
      </c>
      <c r="I58" s="7">
        <v>4.5683040000000001E-2</v>
      </c>
      <c r="J58" s="7">
        <v>4.7799056429057969E-2</v>
      </c>
    </row>
    <row r="59" spans="1:10" x14ac:dyDescent="0.2">
      <c r="A59" s="4" t="s">
        <v>296</v>
      </c>
      <c r="B59" s="4" t="s">
        <v>830</v>
      </c>
      <c r="C59" s="4" t="s">
        <v>932</v>
      </c>
      <c r="D59" s="3"/>
      <c r="E59" s="4"/>
      <c r="F59" s="5">
        <v>6.8000000000000005E-2</v>
      </c>
      <c r="G59" s="7">
        <v>0.95172999999999996</v>
      </c>
      <c r="H59" s="9">
        <v>95.573099999999997</v>
      </c>
      <c r="I59" s="7">
        <v>6.4717640000000007E-2</v>
      </c>
      <c r="J59" s="7">
        <v>6.7715329941165456E-2</v>
      </c>
    </row>
    <row r="60" spans="1:10" x14ac:dyDescent="0.2">
      <c r="A60" s="4" t="s">
        <v>300</v>
      </c>
      <c r="B60" s="4" t="s">
        <v>830</v>
      </c>
      <c r="C60" s="4" t="s">
        <v>932</v>
      </c>
      <c r="D60" s="3"/>
      <c r="E60" s="4"/>
      <c r="F60" s="5">
        <v>2.8000000000000001E-2</v>
      </c>
      <c r="G60" s="7">
        <v>0.95172999999999996</v>
      </c>
      <c r="H60" s="9">
        <v>95.573099999999997</v>
      </c>
      <c r="I60" s="7">
        <v>2.6648439999999999E-2</v>
      </c>
      <c r="J60" s="7">
        <v>2.7882782916950479E-2</v>
      </c>
    </row>
    <row r="61" spans="1:10" x14ac:dyDescent="0.2">
      <c r="A61" s="4" t="s">
        <v>466</v>
      </c>
      <c r="B61" s="4" t="s">
        <v>854</v>
      </c>
      <c r="C61" s="4" t="s">
        <v>932</v>
      </c>
      <c r="D61" s="3"/>
      <c r="E61" s="4"/>
      <c r="F61" s="5">
        <v>0.32800000000000001</v>
      </c>
      <c r="G61" s="7">
        <v>0.94943</v>
      </c>
      <c r="H61" s="9">
        <v>94.981999999999999</v>
      </c>
      <c r="I61" s="7">
        <v>0.31141304000000003</v>
      </c>
      <c r="J61" s="7">
        <v>0.32786532185045592</v>
      </c>
    </row>
    <row r="62" spans="1:10" x14ac:dyDescent="0.2">
      <c r="A62" s="4" t="s">
        <v>531</v>
      </c>
      <c r="B62" s="4" t="s">
        <v>866</v>
      </c>
      <c r="C62" s="4" t="s">
        <v>932</v>
      </c>
      <c r="D62" s="3"/>
      <c r="E62" s="4"/>
      <c r="F62" s="5">
        <v>0.30199999999999999</v>
      </c>
      <c r="G62" s="7">
        <v>0.94308999999999998</v>
      </c>
      <c r="H62" s="9">
        <v>94.447999999999993</v>
      </c>
      <c r="I62" s="7">
        <v>0.28481318</v>
      </c>
      <c r="J62" s="7">
        <v>0.30155554379129257</v>
      </c>
    </row>
    <row r="63" spans="1:10" x14ac:dyDescent="0.2">
      <c r="A63" s="4" t="s">
        <v>509</v>
      </c>
      <c r="B63" s="4" t="s">
        <v>862</v>
      </c>
      <c r="C63" s="4" t="s">
        <v>932</v>
      </c>
      <c r="D63" s="3"/>
      <c r="E63" s="4"/>
      <c r="F63" s="5">
        <v>2.1019999999999999</v>
      </c>
      <c r="G63" s="7">
        <v>0.95577999999999996</v>
      </c>
      <c r="H63" s="9">
        <v>95.587000000000003</v>
      </c>
      <c r="I63" s="7">
        <v>2.0090495599999998</v>
      </c>
      <c r="J63" s="7">
        <v>2.1018020860577273</v>
      </c>
    </row>
    <row r="64" spans="1:10" x14ac:dyDescent="0.2">
      <c r="A64" s="4" t="s">
        <v>57</v>
      </c>
      <c r="B64" s="4" t="s">
        <v>789</v>
      </c>
      <c r="C64" s="4" t="s">
        <v>930</v>
      </c>
      <c r="D64" s="3" t="s">
        <v>961</v>
      </c>
      <c r="E64" s="4"/>
      <c r="F64" s="5">
        <v>0.161</v>
      </c>
      <c r="G64" s="7">
        <v>0.96765000000000001</v>
      </c>
      <c r="H64" s="9">
        <v>98.088800000000006</v>
      </c>
      <c r="I64" s="7">
        <v>0.15579165</v>
      </c>
      <c r="J64" s="7">
        <v>0.15882715457830046</v>
      </c>
    </row>
    <row r="65" spans="1:10" x14ac:dyDescent="0.2">
      <c r="A65" s="4" t="s">
        <v>712</v>
      </c>
      <c r="B65" s="4" t="s">
        <v>914</v>
      </c>
      <c r="C65" s="4" t="s">
        <v>930</v>
      </c>
      <c r="D65" s="3" t="s">
        <v>1172</v>
      </c>
      <c r="E65" s="4"/>
      <c r="F65" s="5">
        <v>8.2000000000000003E-2</v>
      </c>
      <c r="G65" s="7">
        <v>0.94715000000000005</v>
      </c>
      <c r="H65" s="9">
        <v>97.013999999999996</v>
      </c>
      <c r="I65" s="7">
        <v>7.7666300000000008E-2</v>
      </c>
      <c r="J65" s="7">
        <v>8.0056795926361154E-2</v>
      </c>
    </row>
    <row r="66" spans="1:10" x14ac:dyDescent="0.2">
      <c r="A66" s="4" t="s">
        <v>69</v>
      </c>
      <c r="B66" s="4" t="s">
        <v>790</v>
      </c>
      <c r="C66" s="4" t="s">
        <v>930</v>
      </c>
      <c r="D66" s="3" t="s">
        <v>966</v>
      </c>
      <c r="E66" s="4"/>
      <c r="F66" s="5">
        <v>0.54300000000000004</v>
      </c>
      <c r="G66" s="7">
        <v>0.96867000000000003</v>
      </c>
      <c r="H66" s="9">
        <v>98.196899999999999</v>
      </c>
      <c r="I66" s="7">
        <v>0.52598781000000006</v>
      </c>
      <c r="J66" s="7">
        <v>0.53564604381604719</v>
      </c>
    </row>
    <row r="67" spans="1:10" x14ac:dyDescent="0.2">
      <c r="A67" s="4" t="s">
        <v>153</v>
      </c>
      <c r="B67" s="4" t="s">
        <v>804</v>
      </c>
      <c r="C67" s="4" t="s">
        <v>930</v>
      </c>
      <c r="D67" s="3" t="s">
        <v>993</v>
      </c>
      <c r="E67" s="4"/>
      <c r="F67" s="5">
        <v>0.30299999999999999</v>
      </c>
      <c r="G67" s="7">
        <v>0.53283999999999998</v>
      </c>
      <c r="H67" s="9">
        <v>74.882999999999996</v>
      </c>
      <c r="I67" s="7">
        <v>0.16145051999999999</v>
      </c>
      <c r="J67" s="7">
        <v>0.21560370177476862</v>
      </c>
    </row>
    <row r="68" spans="1:10" x14ac:dyDescent="0.2">
      <c r="A68" s="4" t="s">
        <v>43</v>
      </c>
      <c r="B68" s="4" t="s">
        <v>786</v>
      </c>
      <c r="C68" s="4" t="s">
        <v>930</v>
      </c>
      <c r="D68" s="3" t="s">
        <v>955</v>
      </c>
      <c r="E68" s="4"/>
      <c r="F68" s="5">
        <v>0.05</v>
      </c>
      <c r="G68" s="7">
        <v>0.95250000000000001</v>
      </c>
      <c r="H68" s="9">
        <v>94.826999999999998</v>
      </c>
      <c r="I68" s="7">
        <v>4.7625000000000001E-2</v>
      </c>
      <c r="J68" s="7">
        <v>5.0223037742415141E-2</v>
      </c>
    </row>
    <row r="69" spans="1:10" x14ac:dyDescent="0.2">
      <c r="A69" s="4" t="s">
        <v>52</v>
      </c>
      <c r="B69" s="4" t="s">
        <v>786</v>
      </c>
      <c r="C69" s="4" t="s">
        <v>930</v>
      </c>
      <c r="D69" s="3" t="s">
        <v>959</v>
      </c>
      <c r="E69" s="4"/>
      <c r="F69" s="5">
        <v>2.1000000000000001E-2</v>
      </c>
      <c r="G69" s="7">
        <v>0.95250000000000001</v>
      </c>
      <c r="H69" s="9">
        <v>94.826999999999998</v>
      </c>
      <c r="I69" s="7">
        <v>2.0002500000000003E-2</v>
      </c>
      <c r="J69" s="7">
        <v>2.1093675851814361E-2</v>
      </c>
    </row>
    <row r="70" spans="1:10" x14ac:dyDescent="0.2">
      <c r="A70" s="4" t="s">
        <v>83</v>
      </c>
      <c r="B70" s="4" t="s">
        <v>786</v>
      </c>
      <c r="C70" s="4" t="s">
        <v>930</v>
      </c>
      <c r="D70" s="3" t="s">
        <v>970</v>
      </c>
      <c r="E70" s="4"/>
      <c r="F70" s="5">
        <v>5.0000000000000001E-3</v>
      </c>
      <c r="G70" s="7">
        <v>0.95250000000000001</v>
      </c>
      <c r="H70" s="9">
        <v>94.826999999999998</v>
      </c>
      <c r="I70" s="7">
        <v>4.7625000000000002E-3</v>
      </c>
      <c r="J70" s="7">
        <v>5.0223037742415143E-3</v>
      </c>
    </row>
    <row r="71" spans="1:10" x14ac:dyDescent="0.2">
      <c r="A71" s="4" t="s">
        <v>542</v>
      </c>
      <c r="B71" s="4" t="s">
        <v>869</v>
      </c>
      <c r="C71" s="4" t="s">
        <v>930</v>
      </c>
      <c r="D71" s="3" t="s">
        <v>1126</v>
      </c>
      <c r="E71" s="4"/>
      <c r="F71" s="5">
        <v>0.06</v>
      </c>
      <c r="G71" s="7">
        <v>0.95904999999999996</v>
      </c>
      <c r="H71" s="9">
        <v>95.95</v>
      </c>
      <c r="I71" s="7">
        <v>5.7542999999999997E-2</v>
      </c>
      <c r="J71" s="7">
        <v>5.9971860343929123E-2</v>
      </c>
    </row>
    <row r="72" spans="1:10" x14ac:dyDescent="0.2">
      <c r="A72" s="4" t="s">
        <v>543</v>
      </c>
      <c r="B72" s="4" t="s">
        <v>869</v>
      </c>
      <c r="C72" s="4" t="s">
        <v>930</v>
      </c>
      <c r="D72" s="3" t="s">
        <v>1127</v>
      </c>
      <c r="E72" s="4"/>
      <c r="F72" s="5">
        <v>2.1999999999999999E-2</v>
      </c>
      <c r="G72" s="7">
        <v>0.95904999999999996</v>
      </c>
      <c r="H72" s="9">
        <v>95.95</v>
      </c>
      <c r="I72" s="7">
        <v>2.1099099999999999E-2</v>
      </c>
      <c r="J72" s="7">
        <v>2.1989682126107347E-2</v>
      </c>
    </row>
    <row r="73" spans="1:10" x14ac:dyDescent="0.2">
      <c r="A73" s="4" t="s">
        <v>544</v>
      </c>
      <c r="B73" s="4" t="s">
        <v>869</v>
      </c>
      <c r="C73" s="4" t="s">
        <v>930</v>
      </c>
      <c r="D73" s="3" t="s">
        <v>1128</v>
      </c>
      <c r="E73" s="4"/>
      <c r="F73" s="5">
        <v>8.9999999999999993E-3</v>
      </c>
      <c r="G73" s="7">
        <v>0.95904999999999996</v>
      </c>
      <c r="H73" s="9">
        <v>95.95</v>
      </c>
      <c r="I73" s="7">
        <v>8.6314499999999988E-3</v>
      </c>
      <c r="J73" s="7">
        <v>8.9957790515893688E-3</v>
      </c>
    </row>
    <row r="74" spans="1:10" x14ac:dyDescent="0.2">
      <c r="A74" s="4" t="s">
        <v>11</v>
      </c>
      <c r="B74" s="4" t="s">
        <v>780</v>
      </c>
      <c r="C74" s="4" t="s">
        <v>930</v>
      </c>
      <c r="D74" s="3" t="s">
        <v>934</v>
      </c>
      <c r="E74" s="4"/>
      <c r="F74" s="5">
        <v>1.2999999999999999E-2</v>
      </c>
      <c r="G74" s="7">
        <v>0.95035000000000003</v>
      </c>
      <c r="H74" s="9">
        <v>94.594999999999999</v>
      </c>
      <c r="I74" s="7">
        <v>1.2354550000000001E-2</v>
      </c>
      <c r="J74" s="7">
        <v>1.3060468312278663E-2</v>
      </c>
    </row>
    <row r="75" spans="1:10" x14ac:dyDescent="0.2">
      <c r="A75" s="4" t="s">
        <v>108</v>
      </c>
      <c r="B75" s="4" t="s">
        <v>799</v>
      </c>
      <c r="C75" s="4" t="s">
        <v>930</v>
      </c>
      <c r="D75" s="3" t="s">
        <v>978</v>
      </c>
      <c r="E75" s="4"/>
      <c r="F75" s="5">
        <v>9.6000000000000002E-2</v>
      </c>
      <c r="G75" s="7">
        <v>0.95189999999999997</v>
      </c>
      <c r="H75" s="9">
        <v>95.138000000000005</v>
      </c>
      <c r="I75" s="7">
        <v>9.1382400000000003E-2</v>
      </c>
      <c r="J75" s="7">
        <v>9.6052471147175689E-2</v>
      </c>
    </row>
    <row r="76" spans="1:10" x14ac:dyDescent="0.2">
      <c r="A76" s="4" t="s">
        <v>714</v>
      </c>
      <c r="B76" s="4" t="s">
        <v>914</v>
      </c>
      <c r="C76" s="4" t="s">
        <v>930</v>
      </c>
      <c r="D76" s="3" t="s">
        <v>1172</v>
      </c>
      <c r="E76" s="4"/>
      <c r="F76" s="5">
        <v>2.5999999999999999E-2</v>
      </c>
      <c r="G76" s="7">
        <v>0.94715000000000005</v>
      </c>
      <c r="H76" s="9">
        <v>97.013999999999996</v>
      </c>
      <c r="I76" s="7">
        <v>2.4625899999999999E-2</v>
      </c>
      <c r="J76" s="7">
        <v>2.5383862122992557E-2</v>
      </c>
    </row>
    <row r="77" spans="1:10" x14ac:dyDescent="0.2">
      <c r="A77" s="4" t="s">
        <v>110</v>
      </c>
      <c r="B77" s="4" t="s">
        <v>799</v>
      </c>
      <c r="C77" s="4" t="s">
        <v>930</v>
      </c>
      <c r="D77" s="3" t="s">
        <v>979</v>
      </c>
      <c r="E77" s="4"/>
      <c r="F77" s="5">
        <v>1.9E-2</v>
      </c>
      <c r="G77" s="7">
        <v>0.95189999999999997</v>
      </c>
      <c r="H77" s="9">
        <v>95.138000000000005</v>
      </c>
      <c r="I77" s="7">
        <v>1.8086099999999997E-2</v>
      </c>
      <c r="J77" s="7">
        <v>1.9010384914545184E-2</v>
      </c>
    </row>
    <row r="78" spans="1:10" x14ac:dyDescent="0.2">
      <c r="A78" s="4" t="s">
        <v>111</v>
      </c>
      <c r="B78" s="4" t="s">
        <v>799</v>
      </c>
      <c r="C78" s="4" t="s">
        <v>930</v>
      </c>
      <c r="D78" s="3" t="s">
        <v>980</v>
      </c>
      <c r="E78" s="4"/>
      <c r="F78" s="5">
        <v>1.4E-2</v>
      </c>
      <c r="G78" s="7">
        <v>0.95189999999999997</v>
      </c>
      <c r="H78" s="9">
        <v>95.138000000000005</v>
      </c>
      <c r="I78" s="7">
        <v>1.3326599999999999E-2</v>
      </c>
      <c r="J78" s="7">
        <v>1.4007652042296453E-2</v>
      </c>
    </row>
    <row r="79" spans="1:10" x14ac:dyDescent="0.2">
      <c r="A79" s="4" t="s">
        <v>112</v>
      </c>
      <c r="B79" s="4" t="s">
        <v>799</v>
      </c>
      <c r="C79" s="4" t="s">
        <v>930</v>
      </c>
      <c r="D79" s="3" t="s">
        <v>981</v>
      </c>
      <c r="E79" s="4"/>
      <c r="F79" s="5">
        <v>0</v>
      </c>
      <c r="G79" s="7">
        <v>0.95189999999999997</v>
      </c>
      <c r="H79" s="9">
        <v>95.138000000000005</v>
      </c>
      <c r="I79" s="7">
        <v>0</v>
      </c>
      <c r="J79" s="7">
        <v>0</v>
      </c>
    </row>
    <row r="80" spans="1:10" x14ac:dyDescent="0.2">
      <c r="A80" s="4" t="s">
        <v>114</v>
      </c>
      <c r="B80" s="4" t="s">
        <v>799</v>
      </c>
      <c r="C80" s="4" t="s">
        <v>930</v>
      </c>
      <c r="D80" s="3" t="s">
        <v>982</v>
      </c>
      <c r="E80" s="4"/>
      <c r="F80" s="5">
        <v>2.1000000000000001E-2</v>
      </c>
      <c r="G80" s="7">
        <v>0.95189999999999997</v>
      </c>
      <c r="H80" s="9">
        <v>95.138000000000005</v>
      </c>
      <c r="I80" s="7">
        <v>1.9989900000000001E-2</v>
      </c>
      <c r="J80" s="7">
        <v>2.101147806344468E-2</v>
      </c>
    </row>
    <row r="81" spans="1:10" x14ac:dyDescent="0.2">
      <c r="A81" s="4" t="s">
        <v>115</v>
      </c>
      <c r="B81" s="4" t="s">
        <v>799</v>
      </c>
      <c r="C81" s="4" t="s">
        <v>930</v>
      </c>
      <c r="D81" s="3" t="s">
        <v>983</v>
      </c>
      <c r="E81" s="4"/>
      <c r="F81" s="5">
        <v>0.28899999999999998</v>
      </c>
      <c r="G81" s="7">
        <v>0.95189999999999997</v>
      </c>
      <c r="H81" s="9">
        <v>95.138000000000005</v>
      </c>
      <c r="I81" s="7">
        <v>0.27509909999999999</v>
      </c>
      <c r="J81" s="7">
        <v>0.28915796001597677</v>
      </c>
    </row>
    <row r="82" spans="1:10" x14ac:dyDescent="0.2">
      <c r="A82" s="4" t="s">
        <v>116</v>
      </c>
      <c r="B82" s="4" t="s">
        <v>799</v>
      </c>
      <c r="C82" s="4" t="s">
        <v>930</v>
      </c>
      <c r="D82" s="3" t="s">
        <v>984</v>
      </c>
      <c r="E82" s="4"/>
      <c r="F82" s="6">
        <v>1.2E-2</v>
      </c>
      <c r="G82" s="7">
        <v>0.95189999999999997</v>
      </c>
      <c r="H82" s="9">
        <v>95.138000000000005</v>
      </c>
      <c r="I82" s="7">
        <v>1.14228E-2</v>
      </c>
      <c r="J82" s="7">
        <v>1.2006558893396961E-2</v>
      </c>
    </row>
    <row r="83" spans="1:10" x14ac:dyDescent="0.2">
      <c r="A83" s="4" t="s">
        <v>120</v>
      </c>
      <c r="B83" s="4" t="s">
        <v>799</v>
      </c>
      <c r="C83" s="4" t="s">
        <v>930</v>
      </c>
      <c r="D83" s="3" t="s">
        <v>985</v>
      </c>
      <c r="E83" s="4"/>
      <c r="F83" s="5">
        <v>0.2</v>
      </c>
      <c r="G83" s="7">
        <v>0.95189999999999997</v>
      </c>
      <c r="H83" s="9">
        <v>95.138000000000005</v>
      </c>
      <c r="I83" s="7">
        <v>0.19037999999999999</v>
      </c>
      <c r="J83" s="7">
        <v>0.20010931488994932</v>
      </c>
    </row>
    <row r="84" spans="1:10" x14ac:dyDescent="0.2">
      <c r="A84" s="4" t="s">
        <v>122</v>
      </c>
      <c r="B84" s="4" t="s">
        <v>799</v>
      </c>
      <c r="C84" s="4" t="s">
        <v>930</v>
      </c>
      <c r="D84" s="3" t="s">
        <v>986</v>
      </c>
      <c r="E84" s="4"/>
      <c r="F84" s="5">
        <v>0</v>
      </c>
      <c r="G84" s="7">
        <v>0.95189999999999997</v>
      </c>
      <c r="H84" s="9">
        <v>95.138000000000005</v>
      </c>
      <c r="I84" s="7">
        <v>0</v>
      </c>
      <c r="J84" s="7">
        <v>0</v>
      </c>
    </row>
    <row r="85" spans="1:10" x14ac:dyDescent="0.2">
      <c r="A85" s="4" t="s">
        <v>124</v>
      </c>
      <c r="B85" s="4" t="s">
        <v>799</v>
      </c>
      <c r="C85" s="4" t="s">
        <v>930</v>
      </c>
      <c r="D85" s="3" t="s">
        <v>987</v>
      </c>
      <c r="E85" s="4"/>
      <c r="F85" s="5">
        <v>0.248</v>
      </c>
      <c r="G85" s="7">
        <v>0.95189999999999997</v>
      </c>
      <c r="H85" s="9">
        <v>95.138000000000005</v>
      </c>
      <c r="I85" s="7">
        <v>0.23607119999999998</v>
      </c>
      <c r="J85" s="7">
        <v>0.24813555046353716</v>
      </c>
    </row>
    <row r="86" spans="1:10" x14ac:dyDescent="0.2">
      <c r="A86" s="4" t="s">
        <v>558</v>
      </c>
      <c r="B86" s="4" t="s">
        <v>871</v>
      </c>
      <c r="C86" s="4" t="s">
        <v>930</v>
      </c>
      <c r="D86" s="3" t="s">
        <v>1130</v>
      </c>
      <c r="E86" s="4"/>
      <c r="F86" s="5">
        <v>0.112</v>
      </c>
      <c r="G86" s="7">
        <v>0.96040999999999999</v>
      </c>
      <c r="H86" s="9">
        <v>96.084000000000003</v>
      </c>
      <c r="I86" s="7">
        <v>0.10756592</v>
      </c>
      <c r="J86" s="7">
        <v>0.11194987719079139</v>
      </c>
    </row>
    <row r="87" spans="1:10" x14ac:dyDescent="0.2">
      <c r="A87" s="4" t="s">
        <v>715</v>
      </c>
      <c r="B87" s="4" t="s">
        <v>914</v>
      </c>
      <c r="C87" s="4" t="s">
        <v>930</v>
      </c>
      <c r="D87" s="3" t="s">
        <v>1173</v>
      </c>
      <c r="E87" s="4"/>
      <c r="F87" s="5">
        <v>5.0999999999999997E-2</v>
      </c>
      <c r="G87" s="7">
        <v>0.94715000000000005</v>
      </c>
      <c r="H87" s="9">
        <v>97.013999999999996</v>
      </c>
      <c r="I87" s="7">
        <v>4.8304649999999998E-2</v>
      </c>
      <c r="J87" s="7">
        <v>4.9791421856639248E-2</v>
      </c>
    </row>
    <row r="88" spans="1:10" x14ac:dyDescent="0.2">
      <c r="A88" s="4" t="s">
        <v>128</v>
      </c>
      <c r="B88" s="4" t="s">
        <v>800</v>
      </c>
      <c r="C88" s="4" t="s">
        <v>930</v>
      </c>
      <c r="D88" s="3" t="s">
        <v>988</v>
      </c>
      <c r="E88" s="4"/>
      <c r="F88" s="5">
        <v>1.6E-2</v>
      </c>
      <c r="G88" s="7">
        <v>0.95655000000000001</v>
      </c>
      <c r="H88" s="9">
        <v>95.617999999999995</v>
      </c>
      <c r="I88" s="7">
        <v>1.53048E-2</v>
      </c>
      <c r="J88" s="7">
        <v>1.6006191302892762E-2</v>
      </c>
    </row>
    <row r="89" spans="1:10" x14ac:dyDescent="0.2">
      <c r="A89" s="4" t="s">
        <v>132</v>
      </c>
      <c r="B89" s="4" t="s">
        <v>800</v>
      </c>
      <c r="C89" s="4" t="s">
        <v>930</v>
      </c>
      <c r="D89" s="3" t="s">
        <v>990</v>
      </c>
      <c r="E89" s="4"/>
      <c r="F89" s="5">
        <v>1.0999999999999999E-2</v>
      </c>
      <c r="G89" s="7">
        <v>0.95655000000000001</v>
      </c>
      <c r="H89" s="9">
        <v>95.617999999999995</v>
      </c>
      <c r="I89" s="7">
        <v>1.052205E-2</v>
      </c>
      <c r="J89" s="7">
        <v>1.1004256520738774E-2</v>
      </c>
    </row>
    <row r="90" spans="1:10" x14ac:dyDescent="0.2">
      <c r="A90" s="4" t="s">
        <v>135</v>
      </c>
      <c r="B90" s="4" t="s">
        <v>800</v>
      </c>
      <c r="C90" s="4" t="s">
        <v>930</v>
      </c>
      <c r="D90" s="3" t="s">
        <v>991</v>
      </c>
      <c r="E90" s="4"/>
      <c r="F90" s="5">
        <v>3.2000000000000001E-2</v>
      </c>
      <c r="G90" s="7">
        <v>0.95655000000000001</v>
      </c>
      <c r="H90" s="9">
        <v>95.617999999999995</v>
      </c>
      <c r="I90" s="7">
        <v>3.0609600000000001E-2</v>
      </c>
      <c r="J90" s="7">
        <v>3.2012382605785525E-2</v>
      </c>
    </row>
    <row r="91" spans="1:10" x14ac:dyDescent="0.2">
      <c r="A91" s="4" t="s">
        <v>156</v>
      </c>
      <c r="B91" s="4" t="s">
        <v>805</v>
      </c>
      <c r="C91" s="4" t="s">
        <v>930</v>
      </c>
      <c r="D91" s="3" t="s">
        <v>994</v>
      </c>
      <c r="E91" s="4"/>
      <c r="F91" s="5">
        <v>3.1E-2</v>
      </c>
      <c r="G91" s="7">
        <v>0.47510000000000002</v>
      </c>
      <c r="H91" s="9">
        <v>70.897999999999996</v>
      </c>
      <c r="I91" s="7">
        <v>1.4728100000000001E-2</v>
      </c>
      <c r="J91" s="7">
        <v>2.0773646647296119E-2</v>
      </c>
    </row>
    <row r="92" spans="1:10" x14ac:dyDescent="0.2">
      <c r="A92" s="4" t="s">
        <v>757</v>
      </c>
      <c r="B92" s="4" t="s">
        <v>925</v>
      </c>
      <c r="C92" s="4" t="s">
        <v>930</v>
      </c>
      <c r="D92" s="3" t="s">
        <v>1189</v>
      </c>
      <c r="E92" s="4"/>
      <c r="F92" s="5">
        <v>4.3999999999999997E-2</v>
      </c>
      <c r="G92" s="7">
        <v>0.95274000000000003</v>
      </c>
      <c r="H92" s="9">
        <v>95.221000000000004</v>
      </c>
      <c r="I92" s="7">
        <v>4.1920559999999996E-2</v>
      </c>
      <c r="J92" s="7">
        <v>4.4024490396026079E-2</v>
      </c>
    </row>
    <row r="93" spans="1:10" x14ac:dyDescent="0.2">
      <c r="A93" s="4" t="s">
        <v>768</v>
      </c>
      <c r="B93" s="4" t="s">
        <v>925</v>
      </c>
      <c r="C93" s="4" t="s">
        <v>930</v>
      </c>
      <c r="D93" s="3" t="s">
        <v>1196</v>
      </c>
      <c r="E93" s="4"/>
      <c r="F93" s="5">
        <v>2.4E-2</v>
      </c>
      <c r="G93" s="7">
        <v>0.95274000000000003</v>
      </c>
      <c r="H93" s="9">
        <v>95.221000000000004</v>
      </c>
      <c r="I93" s="7">
        <v>2.2865760000000002E-2</v>
      </c>
      <c r="J93" s="7">
        <v>2.4013358397832415E-2</v>
      </c>
    </row>
    <row r="94" spans="1:10" x14ac:dyDescent="0.2">
      <c r="A94" s="4" t="s">
        <v>502</v>
      </c>
      <c r="B94" s="4" t="s">
        <v>858</v>
      </c>
      <c r="C94" s="4" t="s">
        <v>930</v>
      </c>
      <c r="D94" s="3" t="s">
        <v>1107</v>
      </c>
      <c r="E94" s="4"/>
      <c r="F94" s="5">
        <v>5.8000000000000003E-2</v>
      </c>
      <c r="G94" s="7">
        <v>0.94945000000000002</v>
      </c>
      <c r="H94" s="9">
        <v>95.025000000000006</v>
      </c>
      <c r="I94" s="7">
        <v>5.5068100000000002E-2</v>
      </c>
      <c r="J94" s="7">
        <v>5.7951170744540911E-2</v>
      </c>
    </row>
    <row r="95" spans="1:10" x14ac:dyDescent="0.2">
      <c r="A95" s="4" t="s">
        <v>162</v>
      </c>
      <c r="B95" s="4" t="s">
        <v>807</v>
      </c>
      <c r="C95" s="4" t="s">
        <v>930</v>
      </c>
      <c r="D95" s="3" t="s">
        <v>995</v>
      </c>
      <c r="E95" s="4"/>
      <c r="F95" s="5">
        <v>0.189</v>
      </c>
      <c r="G95" s="7">
        <v>0.47538000000000002</v>
      </c>
      <c r="H95" s="9">
        <v>71.430000000000007</v>
      </c>
      <c r="I95" s="7">
        <v>8.9846820000000008E-2</v>
      </c>
      <c r="J95" s="7">
        <v>0.12578303233935323</v>
      </c>
    </row>
    <row r="96" spans="1:10" x14ac:dyDescent="0.2">
      <c r="A96" s="4" t="s">
        <v>322</v>
      </c>
      <c r="B96" s="4" t="s">
        <v>833</v>
      </c>
      <c r="C96" s="4" t="s">
        <v>930</v>
      </c>
      <c r="D96" s="3" t="s">
        <v>1052</v>
      </c>
      <c r="E96" s="4"/>
      <c r="F96" s="5">
        <v>6.4000000000000001E-2</v>
      </c>
      <c r="G96" s="7">
        <v>0.86299999999999999</v>
      </c>
      <c r="H96" s="9">
        <v>92.710999999999999</v>
      </c>
      <c r="I96" s="7">
        <v>5.5232000000000003E-2</v>
      </c>
      <c r="J96" s="7">
        <v>5.9574376287603419E-2</v>
      </c>
    </row>
    <row r="97" spans="1:10" x14ac:dyDescent="0.2">
      <c r="A97" s="4" t="s">
        <v>176</v>
      </c>
      <c r="B97" s="4" t="s">
        <v>811</v>
      </c>
      <c r="C97" s="4" t="s">
        <v>930</v>
      </c>
      <c r="D97" s="3" t="s">
        <v>998</v>
      </c>
      <c r="E97" s="4"/>
      <c r="F97" s="5">
        <v>1.9E-2</v>
      </c>
      <c r="G97" s="7">
        <v>0.61031000000000002</v>
      </c>
      <c r="H97" s="9">
        <v>80.179000000000002</v>
      </c>
      <c r="I97" s="7">
        <v>1.1595889999999999E-2</v>
      </c>
      <c r="J97" s="7">
        <v>1.4462502650319908E-2</v>
      </c>
    </row>
    <row r="98" spans="1:10" x14ac:dyDescent="0.2">
      <c r="A98" s="4" t="s">
        <v>716</v>
      </c>
      <c r="B98" s="4" t="s">
        <v>914</v>
      </c>
      <c r="C98" s="4" t="s">
        <v>930</v>
      </c>
      <c r="D98" s="3" t="s">
        <v>1173</v>
      </c>
      <c r="E98" s="4"/>
      <c r="F98" s="5">
        <v>7.5999999999999998E-2</v>
      </c>
      <c r="G98" s="7">
        <v>0.94715000000000005</v>
      </c>
      <c r="H98" s="9">
        <v>97.013999999999996</v>
      </c>
      <c r="I98" s="7">
        <v>7.1983400000000003E-2</v>
      </c>
      <c r="J98" s="7">
        <v>7.4198981590285942E-2</v>
      </c>
    </row>
    <row r="99" spans="1:10" x14ac:dyDescent="0.2">
      <c r="A99" s="4" t="s">
        <v>177</v>
      </c>
      <c r="B99" s="4" t="s">
        <v>811</v>
      </c>
      <c r="C99" s="4" t="s">
        <v>930</v>
      </c>
      <c r="D99" s="3" t="s">
        <v>1000</v>
      </c>
      <c r="E99" s="4"/>
      <c r="F99" s="5">
        <v>0.216</v>
      </c>
      <c r="G99" s="7">
        <v>0.61031000000000002</v>
      </c>
      <c r="H99" s="9">
        <v>80.179000000000002</v>
      </c>
      <c r="I99" s="7">
        <v>0.13182695999999999</v>
      </c>
      <c r="J99" s="7">
        <v>0.16441581960363685</v>
      </c>
    </row>
    <row r="100" spans="1:10" x14ac:dyDescent="0.2">
      <c r="A100" s="4" t="s">
        <v>180</v>
      </c>
      <c r="B100" s="4" t="s">
        <v>811</v>
      </c>
      <c r="C100" s="4" t="s">
        <v>930</v>
      </c>
      <c r="D100" s="3" t="s">
        <v>1001</v>
      </c>
      <c r="E100" s="4"/>
      <c r="F100" s="5">
        <v>8.3000000000000004E-2</v>
      </c>
      <c r="G100" s="7">
        <v>0.61031000000000002</v>
      </c>
      <c r="H100" s="9">
        <v>80.179000000000002</v>
      </c>
      <c r="I100" s="7">
        <v>5.0655730000000003E-2</v>
      </c>
      <c r="J100" s="7">
        <v>6.3178301051397504E-2</v>
      </c>
    </row>
    <row r="101" spans="1:10" x14ac:dyDescent="0.2">
      <c r="A101" s="4" t="s">
        <v>182</v>
      </c>
      <c r="B101" s="4" t="s">
        <v>811</v>
      </c>
      <c r="C101" s="4" t="s">
        <v>930</v>
      </c>
      <c r="D101" s="3" t="s">
        <v>1002</v>
      </c>
      <c r="E101" s="4"/>
      <c r="F101" s="5">
        <v>1.4999999999999999E-2</v>
      </c>
      <c r="G101" s="7">
        <v>0.61031000000000002</v>
      </c>
      <c r="H101" s="9">
        <v>80.179000000000002</v>
      </c>
      <c r="I101" s="7">
        <v>9.1546500000000003E-3</v>
      </c>
      <c r="J101" s="7">
        <v>1.141776525025256E-2</v>
      </c>
    </row>
    <row r="102" spans="1:10" x14ac:dyDescent="0.2">
      <c r="A102" s="4" t="s">
        <v>183</v>
      </c>
      <c r="B102" s="4" t="s">
        <v>811</v>
      </c>
      <c r="C102" s="4" t="s">
        <v>930</v>
      </c>
      <c r="D102" s="3" t="s">
        <v>1003</v>
      </c>
      <c r="E102" s="4"/>
      <c r="F102" s="5">
        <v>3.6999999999999998E-2</v>
      </c>
      <c r="G102" s="7">
        <v>0.61031000000000002</v>
      </c>
      <c r="H102" s="9">
        <v>80.179000000000002</v>
      </c>
      <c r="I102" s="7">
        <v>2.2581469999999999E-2</v>
      </c>
      <c r="J102" s="7">
        <v>2.8163820950622979E-2</v>
      </c>
    </row>
    <row r="103" spans="1:10" x14ac:dyDescent="0.2">
      <c r="A103" s="4" t="s">
        <v>184</v>
      </c>
      <c r="B103" s="4" t="s">
        <v>811</v>
      </c>
      <c r="C103" s="4" t="s">
        <v>930</v>
      </c>
      <c r="D103" s="3" t="s">
        <v>1004</v>
      </c>
      <c r="E103" s="4"/>
      <c r="F103" s="5">
        <v>6.0000000000000001E-3</v>
      </c>
      <c r="G103" s="7">
        <v>0.61031000000000002</v>
      </c>
      <c r="H103" s="9">
        <v>80.179000000000002</v>
      </c>
      <c r="I103" s="7">
        <v>3.6618600000000003E-3</v>
      </c>
      <c r="J103" s="7">
        <v>4.5671061001010243E-3</v>
      </c>
    </row>
    <row r="104" spans="1:10" x14ac:dyDescent="0.2">
      <c r="A104" s="4" t="s">
        <v>142</v>
      </c>
      <c r="B104" s="4" t="s">
        <v>803</v>
      </c>
      <c r="C104" s="4" t="s">
        <v>930</v>
      </c>
      <c r="D104" s="3" t="s">
        <v>985</v>
      </c>
      <c r="E104" s="4"/>
      <c r="F104" s="5">
        <v>4.3999999999999997E-2</v>
      </c>
      <c r="G104" s="7">
        <v>0.95603000000000005</v>
      </c>
      <c r="H104" s="9">
        <v>95.472999999999999</v>
      </c>
      <c r="I104" s="7">
        <v>4.2065319999999996E-2</v>
      </c>
      <c r="J104" s="7">
        <v>4.4059912226493352E-2</v>
      </c>
    </row>
    <row r="105" spans="1:10" x14ac:dyDescent="0.2">
      <c r="A105" s="4" t="s">
        <v>145</v>
      </c>
      <c r="B105" s="4" t="s">
        <v>803</v>
      </c>
      <c r="C105" s="4" t="s">
        <v>930</v>
      </c>
      <c r="D105" s="3" t="s">
        <v>992</v>
      </c>
      <c r="E105" s="4"/>
      <c r="F105" s="5">
        <v>5.0999999999999997E-2</v>
      </c>
      <c r="G105" s="7">
        <v>0.95603000000000005</v>
      </c>
      <c r="H105" s="9">
        <v>95.472999999999999</v>
      </c>
      <c r="I105" s="7">
        <v>4.875753E-2</v>
      </c>
      <c r="J105" s="7">
        <v>5.1069443717071845E-2</v>
      </c>
    </row>
    <row r="106" spans="1:10" x14ac:dyDescent="0.2">
      <c r="A106" s="4" t="s">
        <v>728</v>
      </c>
      <c r="B106" s="4" t="s">
        <v>916</v>
      </c>
      <c r="C106" s="4" t="s">
        <v>930</v>
      </c>
      <c r="D106" s="3" t="s">
        <v>1174</v>
      </c>
      <c r="E106" s="4"/>
      <c r="F106" s="5">
        <v>0.13800000000000001</v>
      </c>
      <c r="G106" s="7">
        <v>0.95108999999999999</v>
      </c>
      <c r="H106" s="9">
        <v>95.047700000000006</v>
      </c>
      <c r="I106" s="7">
        <v>0.13125042000000001</v>
      </c>
      <c r="J106" s="7">
        <v>0.13808900162760382</v>
      </c>
    </row>
    <row r="107" spans="1:10" x14ac:dyDescent="0.2">
      <c r="A107" s="4" t="s">
        <v>735</v>
      </c>
      <c r="B107" s="4" t="s">
        <v>916</v>
      </c>
      <c r="C107" s="4" t="s">
        <v>930</v>
      </c>
      <c r="D107" s="3" t="s">
        <v>1178</v>
      </c>
      <c r="E107" s="4"/>
      <c r="F107" s="5">
        <v>0.17599999999999999</v>
      </c>
      <c r="G107" s="7">
        <v>0.95108999999999999</v>
      </c>
      <c r="H107" s="9">
        <v>95.047700000000006</v>
      </c>
      <c r="I107" s="7">
        <v>0.16739183999999999</v>
      </c>
      <c r="J107" s="7">
        <v>0.17611350932216138</v>
      </c>
    </row>
    <row r="108" spans="1:10" x14ac:dyDescent="0.2">
      <c r="A108" s="4" t="s">
        <v>746</v>
      </c>
      <c r="B108" s="4" t="s">
        <v>916</v>
      </c>
      <c r="C108" s="4" t="s">
        <v>930</v>
      </c>
      <c r="D108" s="3" t="s">
        <v>1180</v>
      </c>
      <c r="E108" s="4"/>
      <c r="F108" s="5">
        <v>8.0000000000000002E-3</v>
      </c>
      <c r="G108" s="7">
        <v>0.95108999999999999</v>
      </c>
      <c r="H108" s="9">
        <v>95.047700000000006</v>
      </c>
      <c r="I108" s="7">
        <v>7.6087200000000002E-3</v>
      </c>
      <c r="J108" s="7">
        <v>8.0051595146437005E-3</v>
      </c>
    </row>
    <row r="109" spans="1:10" x14ac:dyDescent="0.2">
      <c r="A109" s="4" t="s">
        <v>689</v>
      </c>
      <c r="B109" s="4" t="s">
        <v>910</v>
      </c>
      <c r="C109" s="4" t="s">
        <v>930</v>
      </c>
      <c r="D109" s="3" t="s">
        <v>1158</v>
      </c>
      <c r="E109" s="4"/>
      <c r="F109" s="5">
        <v>0.10199999999999999</v>
      </c>
      <c r="G109" s="7">
        <v>0.95013000000000003</v>
      </c>
      <c r="H109" s="9">
        <v>97.221000000000004</v>
      </c>
      <c r="I109" s="7">
        <v>9.6913260000000001E-2</v>
      </c>
      <c r="J109" s="7">
        <v>9.9683463449254786E-2</v>
      </c>
    </row>
    <row r="110" spans="1:10" x14ac:dyDescent="0.2">
      <c r="A110" s="4" t="s">
        <v>537</v>
      </c>
      <c r="B110" s="4" t="s">
        <v>868</v>
      </c>
      <c r="C110" s="4" t="s">
        <v>930</v>
      </c>
      <c r="D110" s="3" t="s">
        <v>1123</v>
      </c>
      <c r="E110" s="4"/>
      <c r="F110" s="5">
        <v>1.2999999999999999E-2</v>
      </c>
      <c r="G110" s="7">
        <v>0.95904999999999996</v>
      </c>
      <c r="H110" s="9">
        <v>95.95</v>
      </c>
      <c r="I110" s="7">
        <v>1.2467649999999999E-2</v>
      </c>
      <c r="J110" s="7">
        <v>1.2993903074517976E-2</v>
      </c>
    </row>
    <row r="111" spans="1:10" x14ac:dyDescent="0.2">
      <c r="A111" s="4" t="s">
        <v>539</v>
      </c>
      <c r="B111" s="4" t="s">
        <v>868</v>
      </c>
      <c r="C111" s="4" t="s">
        <v>930</v>
      </c>
      <c r="D111" s="3" t="s">
        <v>1124</v>
      </c>
      <c r="E111" s="4"/>
      <c r="F111" s="5">
        <v>6.0999999999999999E-2</v>
      </c>
      <c r="G111" s="7">
        <v>0.95904999999999996</v>
      </c>
      <c r="H111" s="9">
        <v>95.95</v>
      </c>
      <c r="I111" s="7">
        <v>5.8502049999999993E-2</v>
      </c>
      <c r="J111" s="7">
        <v>6.0971391349661272E-2</v>
      </c>
    </row>
    <row r="112" spans="1:10" x14ac:dyDescent="0.2">
      <c r="A112" s="4" t="s">
        <v>541</v>
      </c>
      <c r="B112" s="4" t="s">
        <v>868</v>
      </c>
      <c r="C112" s="4" t="s">
        <v>930</v>
      </c>
      <c r="D112" s="3" t="s">
        <v>1125</v>
      </c>
      <c r="E112" s="4"/>
      <c r="F112" s="5">
        <v>0.26400000000000001</v>
      </c>
      <c r="G112" s="7">
        <v>0.95904999999999996</v>
      </c>
      <c r="H112" s="9">
        <v>95.95</v>
      </c>
      <c r="I112" s="7">
        <v>0.2531892</v>
      </c>
      <c r="J112" s="7">
        <v>0.26387618551328818</v>
      </c>
    </row>
    <row r="113" spans="1:10" x14ac:dyDescent="0.2">
      <c r="A113" s="4" t="s">
        <v>188</v>
      </c>
      <c r="B113" s="4" t="s">
        <v>813</v>
      </c>
      <c r="C113" s="4" t="s">
        <v>930</v>
      </c>
      <c r="D113" s="3" t="s">
        <v>1005</v>
      </c>
      <c r="E113" s="4"/>
      <c r="F113" s="5">
        <v>0.16700000000000001</v>
      </c>
      <c r="G113" s="7">
        <v>0.46043000000000001</v>
      </c>
      <c r="H113" s="9">
        <v>70.441999999999993</v>
      </c>
      <c r="I113" s="7">
        <v>7.6891810000000005E-2</v>
      </c>
      <c r="J113" s="7">
        <v>0.10915619942647854</v>
      </c>
    </row>
    <row r="114" spans="1:10" x14ac:dyDescent="0.2">
      <c r="A114" s="4" t="s">
        <v>189</v>
      </c>
      <c r="B114" s="4" t="s">
        <v>813</v>
      </c>
      <c r="C114" s="4" t="s">
        <v>930</v>
      </c>
      <c r="D114" s="3" t="s">
        <v>1006</v>
      </c>
      <c r="E114" s="4"/>
      <c r="F114" s="5">
        <v>1.6E-2</v>
      </c>
      <c r="G114" s="7">
        <v>0.46043000000000001</v>
      </c>
      <c r="H114" s="9">
        <v>70.441999999999993</v>
      </c>
      <c r="I114" s="7">
        <v>7.3668800000000001E-3</v>
      </c>
      <c r="J114" s="7">
        <v>1.0458078986968003E-2</v>
      </c>
    </row>
    <row r="115" spans="1:10" x14ac:dyDescent="0.2">
      <c r="A115" s="4" t="s">
        <v>192</v>
      </c>
      <c r="B115" s="4" t="s">
        <v>813</v>
      </c>
      <c r="C115" s="4" t="s">
        <v>930</v>
      </c>
      <c r="D115" s="3" t="s">
        <v>1007</v>
      </c>
      <c r="E115" s="4"/>
      <c r="F115" s="5">
        <v>0.19600000000000001</v>
      </c>
      <c r="G115" s="7">
        <v>0.46043000000000001</v>
      </c>
      <c r="H115" s="9">
        <v>70.441999999999993</v>
      </c>
      <c r="I115" s="7">
        <v>9.024428000000001E-2</v>
      </c>
      <c r="J115" s="7">
        <v>0.12811146759035805</v>
      </c>
    </row>
    <row r="116" spans="1:10" x14ac:dyDescent="0.2">
      <c r="A116" s="4" t="s">
        <v>193</v>
      </c>
      <c r="B116" s="4" t="s">
        <v>813</v>
      </c>
      <c r="C116" s="4" t="s">
        <v>930</v>
      </c>
      <c r="D116" s="3" t="s">
        <v>1008</v>
      </c>
      <c r="E116" s="4"/>
      <c r="F116" s="5">
        <v>3.5000000000000003E-2</v>
      </c>
      <c r="G116" s="7">
        <v>0.46043000000000001</v>
      </c>
      <c r="H116" s="9">
        <v>70.441999999999993</v>
      </c>
      <c r="I116" s="7">
        <v>1.6115050000000002E-2</v>
      </c>
      <c r="J116" s="7">
        <v>2.2877047783992511E-2</v>
      </c>
    </row>
    <row r="117" spans="1:10" x14ac:dyDescent="0.2">
      <c r="A117" s="4" t="s">
        <v>194</v>
      </c>
      <c r="B117" s="4" t="s">
        <v>813</v>
      </c>
      <c r="C117" s="4" t="s">
        <v>930</v>
      </c>
      <c r="D117" s="3" t="s">
        <v>1009</v>
      </c>
      <c r="E117" s="4"/>
      <c r="F117" s="5">
        <v>0</v>
      </c>
      <c r="G117" s="7">
        <v>0.46043000000000001</v>
      </c>
      <c r="H117" s="9">
        <v>70.441999999999993</v>
      </c>
      <c r="I117" s="7">
        <v>0</v>
      </c>
      <c r="J117" s="7">
        <v>0</v>
      </c>
    </row>
    <row r="118" spans="1:10" x14ac:dyDescent="0.2">
      <c r="A118" s="4" t="s">
        <v>557</v>
      </c>
      <c r="B118" s="4" t="s">
        <v>870</v>
      </c>
      <c r="C118" s="4" t="s">
        <v>930</v>
      </c>
      <c r="D118" s="3" t="s">
        <v>1129</v>
      </c>
      <c r="E118" s="4"/>
      <c r="F118" s="5">
        <v>0.15</v>
      </c>
      <c r="G118" s="7">
        <v>0.93191999999999997</v>
      </c>
      <c r="H118" s="9">
        <v>94.325400000000002</v>
      </c>
      <c r="I118" s="7">
        <v>0.139788</v>
      </c>
      <c r="J118" s="7">
        <v>0.14819762227353395</v>
      </c>
    </row>
    <row r="119" spans="1:10" x14ac:dyDescent="0.2">
      <c r="A119" s="4" t="s">
        <v>163</v>
      </c>
      <c r="B119" s="4" t="s">
        <v>808</v>
      </c>
      <c r="C119" s="4" t="s">
        <v>930</v>
      </c>
      <c r="D119" s="3" t="s">
        <v>996</v>
      </c>
      <c r="E119" s="4"/>
      <c r="F119" s="5">
        <v>0.316</v>
      </c>
      <c r="G119" s="7">
        <v>0.50424000000000002</v>
      </c>
      <c r="H119" s="9">
        <v>72.869</v>
      </c>
      <c r="I119" s="7">
        <v>0.15933984000000001</v>
      </c>
      <c r="J119" s="7">
        <v>0.21866615433174605</v>
      </c>
    </row>
    <row r="120" spans="1:10" x14ac:dyDescent="0.2">
      <c r="A120" s="4" t="s">
        <v>758</v>
      </c>
      <c r="B120" s="4" t="s">
        <v>926</v>
      </c>
      <c r="C120" s="4" t="s">
        <v>930</v>
      </c>
      <c r="D120" s="3" t="s">
        <v>1190</v>
      </c>
      <c r="E120" s="4"/>
      <c r="F120" s="5">
        <v>6.0000000000000001E-3</v>
      </c>
      <c r="G120" s="7">
        <v>0.95306999999999997</v>
      </c>
      <c r="H120" s="9">
        <v>97.402000000000001</v>
      </c>
      <c r="I120" s="7">
        <v>5.7184200000000001E-3</v>
      </c>
      <c r="J120" s="7">
        <v>5.8709472084762125E-3</v>
      </c>
    </row>
    <row r="121" spans="1:10" x14ac:dyDescent="0.2">
      <c r="A121" s="4" t="s">
        <v>704</v>
      </c>
      <c r="B121" s="4" t="s">
        <v>913</v>
      </c>
      <c r="C121" s="4" t="s">
        <v>930</v>
      </c>
      <c r="D121" s="3" t="s">
        <v>1167</v>
      </c>
      <c r="E121" s="4"/>
      <c r="F121" s="5">
        <v>8.4000000000000005E-2</v>
      </c>
      <c r="G121" s="7">
        <v>0.95108999999999999</v>
      </c>
      <c r="H121" s="9">
        <v>95.047700000000006</v>
      </c>
      <c r="I121" s="7">
        <v>7.989156E-2</v>
      </c>
      <c r="J121" s="7">
        <v>8.4054174903758855E-2</v>
      </c>
    </row>
    <row r="122" spans="1:10" x14ac:dyDescent="0.2">
      <c r="A122" s="4" t="s">
        <v>458</v>
      </c>
      <c r="B122" s="4" t="s">
        <v>848</v>
      </c>
      <c r="C122" s="4" t="s">
        <v>930</v>
      </c>
      <c r="D122" s="3" t="s">
        <v>1084</v>
      </c>
      <c r="E122" s="4"/>
      <c r="F122" s="5">
        <v>0.127</v>
      </c>
      <c r="G122" s="7">
        <v>0.93191999999999997</v>
      </c>
      <c r="H122" s="9">
        <v>94.325400000000002</v>
      </c>
      <c r="I122" s="7">
        <v>0.11835384</v>
      </c>
      <c r="J122" s="7">
        <v>0.12547398685825875</v>
      </c>
    </row>
    <row r="123" spans="1:10" x14ac:dyDescent="0.2">
      <c r="A123" s="4" t="s">
        <v>248</v>
      </c>
      <c r="B123" s="4" t="s">
        <v>822</v>
      </c>
      <c r="C123" s="4" t="s">
        <v>930</v>
      </c>
      <c r="D123" s="3" t="s">
        <v>1034</v>
      </c>
      <c r="E123" s="4"/>
      <c r="F123" s="5">
        <v>0</v>
      </c>
      <c r="G123" s="7">
        <v>0.77876000000000001</v>
      </c>
      <c r="H123" s="9">
        <v>88.968999999999994</v>
      </c>
      <c r="I123" s="7">
        <v>0</v>
      </c>
      <c r="J123" s="7">
        <v>0</v>
      </c>
    </row>
    <row r="124" spans="1:10" x14ac:dyDescent="0.2">
      <c r="A124" s="4" t="s">
        <v>678</v>
      </c>
      <c r="B124" s="4" t="s">
        <v>909</v>
      </c>
      <c r="C124" s="4" t="s">
        <v>930</v>
      </c>
      <c r="D124" s="3" t="s">
        <v>1150</v>
      </c>
      <c r="E124" s="4"/>
      <c r="F124" s="5">
        <v>1E-3</v>
      </c>
      <c r="G124" s="7">
        <v>0.95101000000000002</v>
      </c>
      <c r="H124" s="9">
        <v>94.69</v>
      </c>
      <c r="I124" s="7">
        <v>9.5101000000000007E-4</v>
      </c>
      <c r="J124" s="7">
        <v>1.0043404794592883E-3</v>
      </c>
    </row>
    <row r="125" spans="1:10" x14ac:dyDescent="0.2">
      <c r="A125" s="4" t="s">
        <v>687</v>
      </c>
      <c r="B125" s="4" t="s">
        <v>909</v>
      </c>
      <c r="C125" s="4" t="s">
        <v>930</v>
      </c>
      <c r="D125" s="3" t="s">
        <v>1157</v>
      </c>
      <c r="E125" s="4"/>
      <c r="F125" s="5">
        <v>0.313</v>
      </c>
      <c r="G125" s="7">
        <v>0.95101000000000002</v>
      </c>
      <c r="H125" s="9">
        <v>94.69</v>
      </c>
      <c r="I125" s="7">
        <v>0.29766613000000003</v>
      </c>
      <c r="J125" s="7">
        <v>0.31435857007075724</v>
      </c>
    </row>
    <row r="126" spans="1:10" x14ac:dyDescent="0.2">
      <c r="A126" s="4" t="s">
        <v>312</v>
      </c>
      <c r="B126" s="4" t="s">
        <v>826</v>
      </c>
      <c r="C126" s="4" t="s">
        <v>930</v>
      </c>
      <c r="D126" s="3" t="s">
        <v>1050</v>
      </c>
      <c r="E126" s="4"/>
      <c r="F126" s="5">
        <v>0.84699999999999998</v>
      </c>
      <c r="G126" s="7">
        <v>0.84184000000000003</v>
      </c>
      <c r="H126" s="9">
        <v>91.943700000000007</v>
      </c>
      <c r="I126" s="7">
        <v>0.71303848000000003</v>
      </c>
      <c r="J126" s="7">
        <v>0.77551640841079916</v>
      </c>
    </row>
    <row r="127" spans="1:10" x14ac:dyDescent="0.2">
      <c r="A127" s="4" t="s">
        <v>196</v>
      </c>
      <c r="B127" s="4" t="s">
        <v>814</v>
      </c>
      <c r="C127" s="4" t="s">
        <v>930</v>
      </c>
      <c r="D127" s="3" t="s">
        <v>1010</v>
      </c>
      <c r="E127" s="4"/>
      <c r="F127" s="5">
        <v>0.30299999999999999</v>
      </c>
      <c r="G127" s="7">
        <v>0.49498999999999999</v>
      </c>
      <c r="H127" s="9">
        <v>72.433999999999997</v>
      </c>
      <c r="I127" s="7">
        <v>0.14998196999999999</v>
      </c>
      <c r="J127" s="7">
        <v>0.20706017892150094</v>
      </c>
    </row>
    <row r="128" spans="1:10" x14ac:dyDescent="0.2">
      <c r="A128" s="4" t="s">
        <v>197</v>
      </c>
      <c r="B128" s="4" t="s">
        <v>814</v>
      </c>
      <c r="C128" s="4" t="s">
        <v>930</v>
      </c>
      <c r="D128" s="3" t="s">
        <v>1011</v>
      </c>
      <c r="E128" s="4"/>
      <c r="F128" s="5">
        <v>2.5000000000000001E-2</v>
      </c>
      <c r="G128" s="7">
        <v>0.49498999999999999</v>
      </c>
      <c r="H128" s="9">
        <v>72.433999999999997</v>
      </c>
      <c r="I128" s="7">
        <v>1.237475E-2</v>
      </c>
      <c r="J128" s="7">
        <v>1.7084173178341662E-2</v>
      </c>
    </row>
    <row r="129" spans="1:10" x14ac:dyDescent="0.2">
      <c r="A129" s="4" t="s">
        <v>199</v>
      </c>
      <c r="B129" s="4" t="s">
        <v>814</v>
      </c>
      <c r="C129" s="4" t="s">
        <v>930</v>
      </c>
      <c r="D129" s="3" t="s">
        <v>1012</v>
      </c>
      <c r="E129" s="4"/>
      <c r="F129" s="5">
        <v>1.903</v>
      </c>
      <c r="G129" s="7">
        <v>0.49498999999999999</v>
      </c>
      <c r="H129" s="9">
        <v>72.433999999999997</v>
      </c>
      <c r="I129" s="7">
        <v>0.94196596999999993</v>
      </c>
      <c r="J129" s="7">
        <v>1.3004472623353673</v>
      </c>
    </row>
    <row r="130" spans="1:10" x14ac:dyDescent="0.2">
      <c r="A130" s="4" t="s">
        <v>200</v>
      </c>
      <c r="B130" s="4" t="s">
        <v>814</v>
      </c>
      <c r="C130" s="4" t="s">
        <v>930</v>
      </c>
      <c r="D130" s="3" t="s">
        <v>1013</v>
      </c>
      <c r="E130" s="4"/>
      <c r="F130" s="5">
        <v>0.254</v>
      </c>
      <c r="G130" s="7">
        <v>0.49498999999999999</v>
      </c>
      <c r="H130" s="9">
        <v>72.433999999999997</v>
      </c>
      <c r="I130" s="7">
        <v>0.12572745999999999</v>
      </c>
      <c r="J130" s="7">
        <v>0.17357519949195127</v>
      </c>
    </row>
    <row r="131" spans="1:10" x14ac:dyDescent="0.2">
      <c r="A131" s="4" t="s">
        <v>759</v>
      </c>
      <c r="B131" s="4" t="s">
        <v>926</v>
      </c>
      <c r="C131" s="4" t="s">
        <v>930</v>
      </c>
      <c r="D131" s="3" t="s">
        <v>1191</v>
      </c>
      <c r="E131" s="4"/>
      <c r="F131" s="5">
        <v>5.0000000000000001E-3</v>
      </c>
      <c r="G131" s="7">
        <v>0.95306999999999997</v>
      </c>
      <c r="H131" s="9">
        <v>97.402000000000001</v>
      </c>
      <c r="I131" s="7">
        <v>4.7653499999999998E-3</v>
      </c>
      <c r="J131" s="7">
        <v>4.8924560070635094E-3</v>
      </c>
    </row>
    <row r="132" spans="1:10" x14ac:dyDescent="0.2">
      <c r="A132" s="4" t="s">
        <v>579</v>
      </c>
      <c r="B132" s="4" t="s">
        <v>883</v>
      </c>
      <c r="C132" s="4" t="s">
        <v>930</v>
      </c>
      <c r="D132" s="3" t="s">
        <v>1132</v>
      </c>
      <c r="E132" s="4"/>
      <c r="F132" s="5">
        <v>0.17699999999999999</v>
      </c>
      <c r="G132" s="7">
        <v>0.95903000000000005</v>
      </c>
      <c r="H132" s="9">
        <v>96.828999999999994</v>
      </c>
      <c r="I132" s="7">
        <v>0.16974831000000001</v>
      </c>
      <c r="J132" s="7">
        <v>0.17530730462981134</v>
      </c>
    </row>
    <row r="133" spans="1:10" x14ac:dyDescent="0.2">
      <c r="A133" s="4" t="s">
        <v>130</v>
      </c>
      <c r="B133" s="4" t="s">
        <v>798</v>
      </c>
      <c r="C133" s="4" t="s">
        <v>930</v>
      </c>
      <c r="D133" s="3" t="s">
        <v>989</v>
      </c>
      <c r="E133" s="4"/>
      <c r="F133" s="5">
        <v>5.5E-2</v>
      </c>
      <c r="G133" s="7">
        <v>0.66303999999999996</v>
      </c>
      <c r="H133" s="9">
        <v>82.73</v>
      </c>
      <c r="I133" s="7">
        <v>3.6467199999999998E-2</v>
      </c>
      <c r="J133" s="7">
        <v>4.4079777589749784E-2</v>
      </c>
    </row>
    <row r="134" spans="1:10" x14ac:dyDescent="0.2">
      <c r="A134" s="4" t="s">
        <v>564</v>
      </c>
      <c r="B134" s="4" t="s">
        <v>874</v>
      </c>
      <c r="C134" s="4" t="s">
        <v>930</v>
      </c>
      <c r="D134" s="3" t="s">
        <v>1131</v>
      </c>
      <c r="E134" s="4"/>
      <c r="F134" s="5">
        <v>4.8000000000000001E-2</v>
      </c>
      <c r="G134" s="7">
        <v>0.96347000000000005</v>
      </c>
      <c r="H134" s="9">
        <v>96.631799999999998</v>
      </c>
      <c r="I134" s="7">
        <v>4.6246560000000006E-2</v>
      </c>
      <c r="J134" s="7">
        <v>4.785853104257605E-2</v>
      </c>
    </row>
    <row r="135" spans="1:10" x14ac:dyDescent="0.2">
      <c r="A135" s="4" t="s">
        <v>101</v>
      </c>
      <c r="B135" s="4" t="s">
        <v>797</v>
      </c>
      <c r="C135" s="4" t="s">
        <v>930</v>
      </c>
      <c r="D135" s="3" t="s">
        <v>975</v>
      </c>
      <c r="E135" s="4"/>
      <c r="F135" s="5">
        <v>6.0000000000000001E-3</v>
      </c>
      <c r="G135" s="7">
        <v>0.95499999999999996</v>
      </c>
      <c r="H135" s="9">
        <v>95.337999999999994</v>
      </c>
      <c r="I135" s="7">
        <v>5.7299999999999999E-3</v>
      </c>
      <c r="J135" s="7">
        <v>6.0101953051249248E-3</v>
      </c>
    </row>
    <row r="136" spans="1:10" x14ac:dyDescent="0.2">
      <c r="A136" s="4" t="s">
        <v>103</v>
      </c>
      <c r="B136" s="4" t="s">
        <v>797</v>
      </c>
      <c r="C136" s="4" t="s">
        <v>930</v>
      </c>
      <c r="D136" s="3" t="s">
        <v>976</v>
      </c>
      <c r="E136" s="4"/>
      <c r="F136" s="5">
        <v>0.253</v>
      </c>
      <c r="G136" s="7">
        <v>0.95499999999999996</v>
      </c>
      <c r="H136" s="9">
        <v>95.337999999999994</v>
      </c>
      <c r="I136" s="7">
        <v>0.241615</v>
      </c>
      <c r="J136" s="7">
        <v>0.25342990203276766</v>
      </c>
    </row>
    <row r="137" spans="1:10" x14ac:dyDescent="0.2">
      <c r="A137" s="4" t="s">
        <v>105</v>
      </c>
      <c r="B137" s="4" t="s">
        <v>797</v>
      </c>
      <c r="C137" s="4" t="s">
        <v>930</v>
      </c>
      <c r="D137" s="3" t="s">
        <v>977</v>
      </c>
      <c r="E137" s="4"/>
      <c r="F137" s="5">
        <v>6.3E-2</v>
      </c>
      <c r="G137" s="7">
        <v>0.95499999999999996</v>
      </c>
      <c r="H137" s="9">
        <v>95.337999999999994</v>
      </c>
      <c r="I137" s="7">
        <v>6.0164999999999996E-2</v>
      </c>
      <c r="J137" s="7">
        <v>6.3107050703811701E-2</v>
      </c>
    </row>
    <row r="138" spans="1:10" x14ac:dyDescent="0.2">
      <c r="A138" s="4" t="s">
        <v>433</v>
      </c>
      <c r="B138" s="4" t="s">
        <v>844</v>
      </c>
      <c r="C138" s="4" t="s">
        <v>930</v>
      </c>
      <c r="D138" s="3" t="s">
        <v>1071</v>
      </c>
      <c r="E138" s="4"/>
      <c r="F138" s="5">
        <v>4.5999999999999999E-2</v>
      </c>
      <c r="G138" s="7">
        <v>0.93191999999999997</v>
      </c>
      <c r="H138" s="9">
        <v>94.325400000000002</v>
      </c>
      <c r="I138" s="7">
        <v>4.2868319999999994E-2</v>
      </c>
      <c r="J138" s="7">
        <v>4.5447270830550404E-2</v>
      </c>
    </row>
    <row r="139" spans="1:10" x14ac:dyDescent="0.2">
      <c r="A139" s="4" t="s">
        <v>172</v>
      </c>
      <c r="B139" s="4" t="s">
        <v>810</v>
      </c>
      <c r="C139" s="4" t="s">
        <v>930</v>
      </c>
      <c r="D139" s="3" t="s">
        <v>997</v>
      </c>
      <c r="E139" s="4"/>
      <c r="F139" s="5">
        <v>2.7E-2</v>
      </c>
      <c r="G139" s="7">
        <v>0.59423000000000004</v>
      </c>
      <c r="H139" s="9">
        <v>78.706000000000003</v>
      </c>
      <c r="I139" s="7">
        <v>1.604421E-2</v>
      </c>
      <c r="J139" s="7">
        <v>2.0384989708535563E-2</v>
      </c>
    </row>
    <row r="140" spans="1:10" x14ac:dyDescent="0.2">
      <c r="A140" s="4" t="s">
        <v>174</v>
      </c>
      <c r="B140" s="4" t="s">
        <v>810</v>
      </c>
      <c r="C140" s="4" t="s">
        <v>930</v>
      </c>
      <c r="D140" s="3" t="s">
        <v>998</v>
      </c>
      <c r="E140" s="4"/>
      <c r="F140" s="5">
        <v>0.123</v>
      </c>
      <c r="G140" s="7">
        <v>0.59423000000000004</v>
      </c>
      <c r="H140" s="9">
        <v>78.706000000000003</v>
      </c>
      <c r="I140" s="7">
        <v>7.3090290000000002E-2</v>
      </c>
      <c r="J140" s="7">
        <v>9.2864953116662013E-2</v>
      </c>
    </row>
    <row r="141" spans="1:10" x14ac:dyDescent="0.2">
      <c r="A141" s="4" t="s">
        <v>175</v>
      </c>
      <c r="B141" s="4" t="s">
        <v>810</v>
      </c>
      <c r="C141" s="4" t="s">
        <v>930</v>
      </c>
      <c r="D141" s="3" t="s">
        <v>999</v>
      </c>
      <c r="E141" s="4"/>
      <c r="F141" s="5">
        <v>0.30199999999999999</v>
      </c>
      <c r="G141" s="7">
        <v>0.59423000000000004</v>
      </c>
      <c r="H141" s="9">
        <v>78.706000000000003</v>
      </c>
      <c r="I141" s="7">
        <v>0.17945746000000001</v>
      </c>
      <c r="J141" s="7">
        <v>0.22800988488806445</v>
      </c>
    </row>
    <row r="142" spans="1:10" x14ac:dyDescent="0.2">
      <c r="A142" s="4" t="s">
        <v>760</v>
      </c>
      <c r="B142" s="4" t="s">
        <v>926</v>
      </c>
      <c r="C142" s="4" t="s">
        <v>930</v>
      </c>
      <c r="D142" s="3" t="s">
        <v>1192</v>
      </c>
      <c r="E142" s="4"/>
      <c r="F142" s="5">
        <v>0</v>
      </c>
      <c r="G142" s="7">
        <v>0.95306999999999997</v>
      </c>
      <c r="H142" s="9">
        <v>97.402000000000001</v>
      </c>
      <c r="I142" s="7">
        <v>0</v>
      </c>
      <c r="J142" s="7">
        <v>0</v>
      </c>
    </row>
    <row r="143" spans="1:10" x14ac:dyDescent="0.2">
      <c r="A143" s="4" t="s">
        <v>201</v>
      </c>
      <c r="B143" s="4" t="s">
        <v>815</v>
      </c>
      <c r="C143" s="4" t="s">
        <v>930</v>
      </c>
      <c r="D143" s="3" t="s">
        <v>1014</v>
      </c>
      <c r="E143" s="4"/>
      <c r="F143" s="5">
        <v>0.04</v>
      </c>
      <c r="G143" s="7">
        <v>0.51585999999999999</v>
      </c>
      <c r="H143" s="9">
        <v>70.891400000000004</v>
      </c>
      <c r="I143" s="7">
        <v>2.0634400000000001E-2</v>
      </c>
      <c r="J143" s="7">
        <v>2.9107056709276442E-2</v>
      </c>
    </row>
    <row r="144" spans="1:10" x14ac:dyDescent="0.2">
      <c r="A144" s="4" t="s">
        <v>202</v>
      </c>
      <c r="B144" s="4" t="s">
        <v>815</v>
      </c>
      <c r="C144" s="4" t="s">
        <v>930</v>
      </c>
      <c r="D144" s="3" t="s">
        <v>1015</v>
      </c>
      <c r="E144" s="4"/>
      <c r="F144" s="5">
        <v>2.4E-2</v>
      </c>
      <c r="G144" s="7">
        <v>0.51585999999999999</v>
      </c>
      <c r="H144" s="9">
        <v>70.891400000000004</v>
      </c>
      <c r="I144" s="7">
        <v>1.238064E-2</v>
      </c>
      <c r="J144" s="7">
        <v>1.7464234025565864E-2</v>
      </c>
    </row>
    <row r="145" spans="1:10" x14ac:dyDescent="0.2">
      <c r="A145" s="4" t="s">
        <v>204</v>
      </c>
      <c r="B145" s="4" t="s">
        <v>815</v>
      </c>
      <c r="C145" s="4" t="s">
        <v>930</v>
      </c>
      <c r="D145" s="3" t="s">
        <v>1016</v>
      </c>
      <c r="E145" s="4"/>
      <c r="F145" s="5">
        <v>0.38400000000000001</v>
      </c>
      <c r="G145" s="7">
        <v>0.51585999999999999</v>
      </c>
      <c r="H145" s="9">
        <v>70.891400000000004</v>
      </c>
      <c r="I145" s="7">
        <v>0.19809024</v>
      </c>
      <c r="J145" s="7">
        <v>0.27942774440905382</v>
      </c>
    </row>
    <row r="146" spans="1:10" x14ac:dyDescent="0.2">
      <c r="A146" s="4" t="s">
        <v>337</v>
      </c>
      <c r="B146" s="4" t="s">
        <v>834</v>
      </c>
      <c r="C146" s="4" t="s">
        <v>930</v>
      </c>
      <c r="D146" s="3" t="s">
        <v>1054</v>
      </c>
      <c r="E146" s="4"/>
      <c r="F146" s="5">
        <v>1.0189999999999999</v>
      </c>
      <c r="G146" s="7">
        <v>0.95369999999999999</v>
      </c>
      <c r="H146" s="9">
        <v>95.452500000000001</v>
      </c>
      <c r="I146" s="7">
        <v>0.97182029999999986</v>
      </c>
      <c r="J146" s="7">
        <v>1.0181192739844425</v>
      </c>
    </row>
    <row r="147" spans="1:10" x14ac:dyDescent="0.2">
      <c r="A147" s="4" t="s">
        <v>210</v>
      </c>
      <c r="B147" s="4" t="s">
        <v>818</v>
      </c>
      <c r="C147" s="4" t="s">
        <v>930</v>
      </c>
      <c r="D147" s="3" t="s">
        <v>1018</v>
      </c>
      <c r="E147" s="4"/>
      <c r="F147" s="5">
        <v>1.2999999999999999E-2</v>
      </c>
      <c r="G147" s="7">
        <v>0.52354999999999996</v>
      </c>
      <c r="H147" s="9">
        <v>71.812700000000007</v>
      </c>
      <c r="I147" s="7">
        <v>6.8061499999999995E-3</v>
      </c>
      <c r="J147" s="7">
        <v>9.4776411414694041E-3</v>
      </c>
    </row>
    <row r="148" spans="1:10" x14ac:dyDescent="0.2">
      <c r="A148" s="4" t="s">
        <v>219</v>
      </c>
      <c r="B148" s="4" t="s">
        <v>820</v>
      </c>
      <c r="C148" s="4" t="s">
        <v>930</v>
      </c>
      <c r="D148" s="3" t="s">
        <v>1020</v>
      </c>
      <c r="E148" s="4"/>
      <c r="F148" s="5">
        <v>0</v>
      </c>
      <c r="G148" s="7">
        <v>0.62273000000000001</v>
      </c>
      <c r="H148" s="9">
        <v>78.074399999999997</v>
      </c>
      <c r="I148" s="7">
        <v>0</v>
      </c>
      <c r="J148" s="7">
        <v>0</v>
      </c>
    </row>
    <row r="149" spans="1:10" x14ac:dyDescent="0.2">
      <c r="A149" s="4" t="s">
        <v>220</v>
      </c>
      <c r="B149" s="4" t="s">
        <v>820</v>
      </c>
      <c r="C149" s="4" t="s">
        <v>930</v>
      </c>
      <c r="D149" s="3" t="s">
        <v>1021</v>
      </c>
      <c r="E149" s="4"/>
      <c r="F149" s="5">
        <v>0</v>
      </c>
      <c r="G149" s="7">
        <v>0.62273000000000001</v>
      </c>
      <c r="H149" s="9">
        <v>78.074399999999997</v>
      </c>
      <c r="I149" s="7">
        <v>0</v>
      </c>
      <c r="J149" s="7">
        <v>0</v>
      </c>
    </row>
    <row r="150" spans="1:10" x14ac:dyDescent="0.2">
      <c r="A150" s="4" t="s">
        <v>221</v>
      </c>
      <c r="B150" s="4" t="s">
        <v>820</v>
      </c>
      <c r="C150" s="4" t="s">
        <v>930</v>
      </c>
      <c r="D150" s="3" t="s">
        <v>1022</v>
      </c>
      <c r="E150" s="4"/>
      <c r="F150" s="5">
        <v>0.02</v>
      </c>
      <c r="G150" s="7">
        <v>0.62273000000000001</v>
      </c>
      <c r="H150" s="9">
        <v>78.074399999999997</v>
      </c>
      <c r="I150" s="7">
        <v>1.24546E-2</v>
      </c>
      <c r="J150" s="7">
        <v>1.5952219933806727E-2</v>
      </c>
    </row>
    <row r="151" spans="1:10" x14ac:dyDescent="0.2">
      <c r="A151" s="4" t="s">
        <v>277</v>
      </c>
      <c r="B151" s="4" t="s">
        <v>827</v>
      </c>
      <c r="C151" s="4" t="s">
        <v>930</v>
      </c>
      <c r="D151" s="3" t="s">
        <v>1043</v>
      </c>
      <c r="E151" s="4"/>
      <c r="F151" s="5">
        <v>6.0000000000000001E-3</v>
      </c>
      <c r="G151" s="7">
        <v>0.81903000000000004</v>
      </c>
      <c r="H151" s="9">
        <v>89.763999999999996</v>
      </c>
      <c r="I151" s="7">
        <v>4.9141800000000006E-3</v>
      </c>
      <c r="J151" s="7">
        <v>5.4745555010917522E-3</v>
      </c>
    </row>
    <row r="152" spans="1:10" x14ac:dyDescent="0.2">
      <c r="A152" s="4" t="s">
        <v>365</v>
      </c>
      <c r="B152" s="4" t="s">
        <v>840</v>
      </c>
      <c r="C152" s="4" t="s">
        <v>930</v>
      </c>
      <c r="D152" s="3" t="s">
        <v>1056</v>
      </c>
      <c r="E152" s="4"/>
      <c r="F152" s="5">
        <v>5.1999999999999998E-2</v>
      </c>
      <c r="G152" s="7">
        <v>0.63671</v>
      </c>
      <c r="H152" s="9">
        <v>79.322000000000003</v>
      </c>
      <c r="I152" s="7">
        <v>3.310892E-2</v>
      </c>
      <c r="J152" s="7">
        <v>4.1739895615340007E-2</v>
      </c>
    </row>
    <row r="153" spans="1:10" x14ac:dyDescent="0.2">
      <c r="A153" s="4" t="s">
        <v>761</v>
      </c>
      <c r="B153" s="4" t="s">
        <v>926</v>
      </c>
      <c r="C153" s="4" t="s">
        <v>930</v>
      </c>
      <c r="D153" s="3" t="s">
        <v>1193</v>
      </c>
      <c r="E153" s="4"/>
      <c r="F153" s="5">
        <v>0.152</v>
      </c>
      <c r="G153" s="7">
        <v>0.95306999999999997</v>
      </c>
      <c r="H153" s="9">
        <v>97.402000000000001</v>
      </c>
      <c r="I153" s="7">
        <v>0.14486663999999999</v>
      </c>
      <c r="J153" s="7">
        <v>0.1487306626147307</v>
      </c>
    </row>
    <row r="154" spans="1:10" x14ac:dyDescent="0.2">
      <c r="A154" s="4" t="s">
        <v>367</v>
      </c>
      <c r="B154" s="4" t="s">
        <v>840</v>
      </c>
      <c r="C154" s="4" t="s">
        <v>930</v>
      </c>
      <c r="D154" s="3" t="s">
        <v>1057</v>
      </c>
      <c r="E154" s="4"/>
      <c r="F154" s="5">
        <v>6.2E-2</v>
      </c>
      <c r="G154" s="7">
        <v>0.63671</v>
      </c>
      <c r="H154" s="9">
        <v>79.322000000000003</v>
      </c>
      <c r="I154" s="7">
        <v>3.9476020000000001E-2</v>
      </c>
      <c r="J154" s="7">
        <v>4.9766798618290004E-2</v>
      </c>
    </row>
    <row r="155" spans="1:10" x14ac:dyDescent="0.2">
      <c r="A155" s="4" t="s">
        <v>368</v>
      </c>
      <c r="B155" s="4" t="s">
        <v>840</v>
      </c>
      <c r="C155" s="4" t="s">
        <v>930</v>
      </c>
      <c r="D155" s="3" t="s">
        <v>1058</v>
      </c>
      <c r="E155" s="4"/>
      <c r="F155" s="5">
        <v>8.9999999999999993E-3</v>
      </c>
      <c r="G155" s="7">
        <v>0.63671</v>
      </c>
      <c r="H155" s="9">
        <v>79.322000000000003</v>
      </c>
      <c r="I155" s="7">
        <v>5.7303899999999993E-3</v>
      </c>
      <c r="J155" s="7">
        <v>7.224212702655E-3</v>
      </c>
    </row>
    <row r="156" spans="1:10" x14ac:dyDescent="0.2">
      <c r="A156" s="4" t="s">
        <v>369</v>
      </c>
      <c r="B156" s="4" t="s">
        <v>840</v>
      </c>
      <c r="C156" s="4" t="s">
        <v>930</v>
      </c>
      <c r="D156" s="3" t="s">
        <v>1059</v>
      </c>
      <c r="E156" s="4"/>
      <c r="F156" s="5">
        <v>1.2999999999999999E-2</v>
      </c>
      <c r="G156" s="7">
        <v>0.63671</v>
      </c>
      <c r="H156" s="9">
        <v>79.322000000000003</v>
      </c>
      <c r="I156" s="7">
        <v>8.27723E-3</v>
      </c>
      <c r="J156" s="7">
        <v>1.0434973903835002E-2</v>
      </c>
    </row>
    <row r="157" spans="1:10" x14ac:dyDescent="0.2">
      <c r="A157" s="4" t="s">
        <v>380</v>
      </c>
      <c r="B157" s="4" t="s">
        <v>840</v>
      </c>
      <c r="C157" s="4" t="s">
        <v>930</v>
      </c>
      <c r="D157" s="3" t="s">
        <v>1060</v>
      </c>
      <c r="E157" s="4"/>
      <c r="F157" s="5">
        <v>0.28599999999999998</v>
      </c>
      <c r="G157" s="7">
        <v>0.63671</v>
      </c>
      <c r="H157" s="9">
        <v>79.322000000000003</v>
      </c>
      <c r="I157" s="7">
        <v>0.18209905999999998</v>
      </c>
      <c r="J157" s="7">
        <v>0.22956942588436999</v>
      </c>
    </row>
    <row r="158" spans="1:10" x14ac:dyDescent="0.2">
      <c r="A158" s="4" t="s">
        <v>381</v>
      </c>
      <c r="B158" s="4" t="s">
        <v>840</v>
      </c>
      <c r="C158" s="4" t="s">
        <v>930</v>
      </c>
      <c r="D158" s="3" t="s">
        <v>1061</v>
      </c>
      <c r="E158" s="4"/>
      <c r="F158" s="5">
        <v>0.107</v>
      </c>
      <c r="G158" s="7">
        <v>0.63671</v>
      </c>
      <c r="H158" s="9">
        <v>79.322000000000003</v>
      </c>
      <c r="I158" s="7">
        <v>6.8127969999999996E-2</v>
      </c>
      <c r="J158" s="7">
        <v>8.5887862131565004E-2</v>
      </c>
    </row>
    <row r="159" spans="1:10" x14ac:dyDescent="0.2">
      <c r="A159" s="4" t="s">
        <v>304</v>
      </c>
      <c r="B159" s="4" t="s">
        <v>831</v>
      </c>
      <c r="C159" s="4" t="s">
        <v>930</v>
      </c>
      <c r="D159" s="3" t="s">
        <v>1047</v>
      </c>
      <c r="E159" s="4"/>
      <c r="F159" s="5">
        <v>8.8999999999999996E-2</v>
      </c>
      <c r="G159" s="7">
        <v>0.95172999999999996</v>
      </c>
      <c r="H159" s="9">
        <v>95.573099999999997</v>
      </c>
      <c r="I159" s="7">
        <v>8.470396999999999E-2</v>
      </c>
      <c r="J159" s="7">
        <v>8.8627417128878297E-2</v>
      </c>
    </row>
    <row r="160" spans="1:10" x14ac:dyDescent="0.2">
      <c r="A160" s="4" t="s">
        <v>308</v>
      </c>
      <c r="B160" s="4" t="s">
        <v>831</v>
      </c>
      <c r="C160" s="4" t="s">
        <v>930</v>
      </c>
      <c r="D160" s="3" t="s">
        <v>1048</v>
      </c>
      <c r="E160" s="4"/>
      <c r="F160" s="5">
        <v>2.1999999999999999E-2</v>
      </c>
      <c r="G160" s="7">
        <v>0.95172999999999996</v>
      </c>
      <c r="H160" s="9">
        <v>95.573099999999997</v>
      </c>
      <c r="I160" s="7">
        <v>2.0938059999999998E-2</v>
      </c>
      <c r="J160" s="7">
        <v>2.1907900863318234E-2</v>
      </c>
    </row>
    <row r="161" spans="1:10" x14ac:dyDescent="0.2">
      <c r="A161" s="4" t="s">
        <v>309</v>
      </c>
      <c r="B161" s="4" t="s">
        <v>831</v>
      </c>
      <c r="C161" s="4" t="s">
        <v>930</v>
      </c>
      <c r="D161" s="3" t="s">
        <v>1049</v>
      </c>
      <c r="E161" s="4"/>
      <c r="F161" s="5">
        <v>2.7E-2</v>
      </c>
      <c r="G161" s="7">
        <v>0.95172999999999996</v>
      </c>
      <c r="H161" s="9">
        <v>95.573099999999997</v>
      </c>
      <c r="I161" s="7">
        <v>2.5696709999999998E-2</v>
      </c>
      <c r="J161" s="7">
        <v>2.6886969241345104E-2</v>
      </c>
    </row>
    <row r="162" spans="1:10" x14ac:dyDescent="0.2">
      <c r="A162" s="4" t="s">
        <v>288</v>
      </c>
      <c r="B162" s="4" t="s">
        <v>829</v>
      </c>
      <c r="C162" s="4" t="s">
        <v>930</v>
      </c>
      <c r="D162" s="3" t="s">
        <v>1044</v>
      </c>
      <c r="E162" s="4"/>
      <c r="F162" s="5">
        <v>0</v>
      </c>
      <c r="G162" s="7">
        <v>0.94186999999999999</v>
      </c>
      <c r="H162" s="9">
        <v>95.228999999999999</v>
      </c>
      <c r="I162" s="7">
        <v>0</v>
      </c>
      <c r="J162" s="7">
        <v>0</v>
      </c>
    </row>
    <row r="163" spans="1:10" x14ac:dyDescent="0.2">
      <c r="A163" s="4" t="s">
        <v>596</v>
      </c>
      <c r="B163" s="4" t="s">
        <v>890</v>
      </c>
      <c r="C163" s="4" t="s">
        <v>930</v>
      </c>
      <c r="D163" s="3" t="s">
        <v>1137</v>
      </c>
      <c r="E163" s="4"/>
      <c r="F163" s="5">
        <v>1.6E-2</v>
      </c>
      <c r="G163" s="7">
        <v>0.94501000000000002</v>
      </c>
      <c r="H163" s="9">
        <v>95.551000000000002</v>
      </c>
      <c r="I163" s="7">
        <v>1.5120160000000001E-2</v>
      </c>
      <c r="J163" s="7">
        <v>1.5824177664283998E-2</v>
      </c>
    </row>
    <row r="164" spans="1:10" x14ac:dyDescent="0.2">
      <c r="A164" s="4" t="s">
        <v>665</v>
      </c>
      <c r="B164" s="4" t="s">
        <v>908</v>
      </c>
      <c r="C164" s="4" t="s">
        <v>930</v>
      </c>
      <c r="D164" s="3" t="s">
        <v>1144</v>
      </c>
      <c r="E164" s="4"/>
      <c r="F164" s="5">
        <v>6.0999999999999999E-2</v>
      </c>
      <c r="G164" s="7">
        <v>0.95799999999999996</v>
      </c>
      <c r="H164" s="9">
        <v>97.580799999999996</v>
      </c>
      <c r="I164" s="7">
        <v>5.8437999999999997E-2</v>
      </c>
      <c r="J164" s="7">
        <v>5.9886781006099558E-2</v>
      </c>
    </row>
    <row r="165" spans="1:10" x14ac:dyDescent="0.2">
      <c r="A165" s="4" t="s">
        <v>233</v>
      </c>
      <c r="B165" s="4" t="s">
        <v>821</v>
      </c>
      <c r="C165" s="4" t="s">
        <v>930</v>
      </c>
      <c r="D165" s="3" t="s">
        <v>1027</v>
      </c>
      <c r="E165" s="4"/>
      <c r="F165" s="5">
        <v>0</v>
      </c>
      <c r="G165" s="7">
        <v>0.61416000000000004</v>
      </c>
      <c r="H165" s="9">
        <v>77.189899999999994</v>
      </c>
      <c r="I165" s="7">
        <v>0</v>
      </c>
      <c r="J165" s="7">
        <v>0</v>
      </c>
    </row>
    <row r="166" spans="1:10" x14ac:dyDescent="0.2">
      <c r="A166" s="4" t="s">
        <v>235</v>
      </c>
      <c r="B166" s="4" t="s">
        <v>821</v>
      </c>
      <c r="C166" s="4" t="s">
        <v>930</v>
      </c>
      <c r="D166" s="3" t="s">
        <v>1028</v>
      </c>
      <c r="E166" s="4"/>
      <c r="F166" s="5">
        <v>0.13300000000000001</v>
      </c>
      <c r="G166" s="7">
        <v>0.61416000000000004</v>
      </c>
      <c r="H166" s="9">
        <v>77.189899999999994</v>
      </c>
      <c r="I166" s="7">
        <v>8.1683280000000011E-2</v>
      </c>
      <c r="J166" s="7">
        <v>0.10582120199663431</v>
      </c>
    </row>
    <row r="167" spans="1:10" x14ac:dyDescent="0.2">
      <c r="A167" s="4" t="s">
        <v>239</v>
      </c>
      <c r="B167" s="4" t="s">
        <v>821</v>
      </c>
      <c r="C167" s="4" t="s">
        <v>930</v>
      </c>
      <c r="D167" s="3" t="s">
        <v>1029</v>
      </c>
      <c r="E167" s="4"/>
      <c r="F167" s="5">
        <v>0.17</v>
      </c>
      <c r="G167" s="7">
        <v>0.61416000000000004</v>
      </c>
      <c r="H167" s="9">
        <v>77.189899999999994</v>
      </c>
      <c r="I167" s="7">
        <v>0.10440720000000002</v>
      </c>
      <c r="J167" s="7">
        <v>0.13526018300321679</v>
      </c>
    </row>
    <row r="168" spans="1:10" x14ac:dyDescent="0.2">
      <c r="A168" s="4" t="s">
        <v>240</v>
      </c>
      <c r="B168" s="4" t="s">
        <v>821</v>
      </c>
      <c r="C168" s="4" t="s">
        <v>930</v>
      </c>
      <c r="D168" s="3" t="s">
        <v>1030</v>
      </c>
      <c r="E168" s="4"/>
      <c r="F168" s="5">
        <v>0.17199999999999999</v>
      </c>
      <c r="G168" s="7">
        <v>0.61416000000000004</v>
      </c>
      <c r="H168" s="9">
        <v>77.189899999999994</v>
      </c>
      <c r="I168" s="7">
        <v>0.10563552</v>
      </c>
      <c r="J168" s="7">
        <v>0.13685147927384284</v>
      </c>
    </row>
    <row r="169" spans="1:10" x14ac:dyDescent="0.2">
      <c r="A169" s="4" t="s">
        <v>212</v>
      </c>
      <c r="B169" s="4" t="s">
        <v>819</v>
      </c>
      <c r="C169" s="4" t="s">
        <v>930</v>
      </c>
      <c r="D169" s="3" t="s">
        <v>1019</v>
      </c>
      <c r="E169" s="4"/>
      <c r="F169" s="5">
        <v>0.01</v>
      </c>
      <c r="G169" s="7">
        <v>0.63382000000000005</v>
      </c>
      <c r="H169" s="9">
        <v>80.247</v>
      </c>
      <c r="I169" s="7">
        <v>6.3382000000000004E-3</v>
      </c>
      <c r="J169" s="7">
        <v>7.8983638017620598E-3</v>
      </c>
    </row>
    <row r="170" spans="1:10" x14ac:dyDescent="0.2">
      <c r="A170" s="4" t="s">
        <v>226</v>
      </c>
      <c r="B170" s="4" t="s">
        <v>819</v>
      </c>
      <c r="C170" s="4" t="s">
        <v>930</v>
      </c>
      <c r="D170" s="3" t="s">
        <v>1023</v>
      </c>
      <c r="E170" s="4"/>
      <c r="F170" s="5">
        <v>0.114</v>
      </c>
      <c r="G170" s="7">
        <v>0.63382000000000005</v>
      </c>
      <c r="H170" s="9">
        <v>80.247</v>
      </c>
      <c r="I170" s="7">
        <v>7.2255480000000011E-2</v>
      </c>
      <c r="J170" s="7">
        <v>9.0041347340087494E-2</v>
      </c>
    </row>
    <row r="171" spans="1:10" x14ac:dyDescent="0.2">
      <c r="A171" s="4" t="s">
        <v>228</v>
      </c>
      <c r="B171" s="4" t="s">
        <v>819</v>
      </c>
      <c r="C171" s="4" t="s">
        <v>930</v>
      </c>
      <c r="D171" s="3" t="s">
        <v>1024</v>
      </c>
      <c r="E171" s="4"/>
      <c r="F171" s="5">
        <v>0.22</v>
      </c>
      <c r="G171" s="7">
        <v>0.63382000000000005</v>
      </c>
      <c r="H171" s="9">
        <v>80.247</v>
      </c>
      <c r="I171" s="7">
        <v>0.13944040000000002</v>
      </c>
      <c r="J171" s="7">
        <v>0.17376400363876535</v>
      </c>
    </row>
    <row r="172" spans="1:10" x14ac:dyDescent="0.2">
      <c r="A172" s="4" t="s">
        <v>229</v>
      </c>
      <c r="B172" s="4" t="s">
        <v>819</v>
      </c>
      <c r="C172" s="4" t="s">
        <v>930</v>
      </c>
      <c r="D172" s="3" t="s">
        <v>1025</v>
      </c>
      <c r="E172" s="4"/>
      <c r="F172" s="5">
        <v>0.158</v>
      </c>
      <c r="G172" s="7">
        <v>0.63382000000000005</v>
      </c>
      <c r="H172" s="9">
        <v>80.247</v>
      </c>
      <c r="I172" s="7">
        <v>0.10014356000000001</v>
      </c>
      <c r="J172" s="7">
        <v>0.12479414806784055</v>
      </c>
    </row>
    <row r="173" spans="1:10" x14ac:dyDescent="0.2">
      <c r="A173" s="4" t="s">
        <v>230</v>
      </c>
      <c r="B173" s="4" t="s">
        <v>819</v>
      </c>
      <c r="C173" s="4" t="s">
        <v>930</v>
      </c>
      <c r="D173" s="3" t="s">
        <v>1026</v>
      </c>
      <c r="E173" s="4"/>
      <c r="F173" s="5">
        <v>0.153</v>
      </c>
      <c r="G173" s="7">
        <v>0.63382000000000005</v>
      </c>
      <c r="H173" s="9">
        <v>80.247</v>
      </c>
      <c r="I173" s="7">
        <v>9.6974460000000012E-2</v>
      </c>
      <c r="J173" s="7">
        <v>0.12084496616695953</v>
      </c>
    </row>
    <row r="174" spans="1:10" x14ac:dyDescent="0.2">
      <c r="A174" s="4" t="s">
        <v>321</v>
      </c>
      <c r="B174" s="4" t="s">
        <v>832</v>
      </c>
      <c r="C174" s="4" t="s">
        <v>930</v>
      </c>
      <c r="D174" s="3" t="s">
        <v>1051</v>
      </c>
      <c r="E174" s="4"/>
      <c r="F174" s="5">
        <v>0.128</v>
      </c>
      <c r="G174" s="7">
        <v>0.94993000000000005</v>
      </c>
      <c r="H174" s="9">
        <v>95.641900000000007</v>
      </c>
      <c r="I174" s="7">
        <v>0.12159104000000001</v>
      </c>
      <c r="J174" s="7">
        <v>0.12713156053988892</v>
      </c>
    </row>
    <row r="175" spans="1:10" x14ac:dyDescent="0.2">
      <c r="A175" s="4" t="s">
        <v>63</v>
      </c>
      <c r="B175" s="4" t="s">
        <v>789</v>
      </c>
      <c r="C175" s="4" t="s">
        <v>930</v>
      </c>
      <c r="D175" s="3" t="s">
        <v>962</v>
      </c>
      <c r="E175" s="4"/>
      <c r="F175" s="5">
        <v>0</v>
      </c>
      <c r="G175" s="7">
        <v>0.96765000000000001</v>
      </c>
      <c r="H175" s="9">
        <v>98.088800000000006</v>
      </c>
      <c r="I175" s="7">
        <v>0</v>
      </c>
      <c r="J175" s="7">
        <v>0</v>
      </c>
    </row>
    <row r="176" spans="1:10" x14ac:dyDescent="0.2">
      <c r="A176" s="4" t="s">
        <v>666</v>
      </c>
      <c r="B176" s="4" t="s">
        <v>908</v>
      </c>
      <c r="C176" s="4" t="s">
        <v>930</v>
      </c>
      <c r="D176" s="3" t="s">
        <v>1145</v>
      </c>
      <c r="E176" s="4"/>
      <c r="F176" s="5">
        <v>5.0999999999999997E-2</v>
      </c>
      <c r="G176" s="7">
        <v>0.95799999999999996</v>
      </c>
      <c r="H176" s="9">
        <v>97.580799999999996</v>
      </c>
      <c r="I176" s="7">
        <v>4.8857999999999992E-2</v>
      </c>
      <c r="J176" s="7">
        <v>5.0069275923132407E-2</v>
      </c>
    </row>
    <row r="177" spans="1:10" x14ac:dyDescent="0.2">
      <c r="A177" s="4" t="s">
        <v>323</v>
      </c>
      <c r="B177" s="4" t="s">
        <v>832</v>
      </c>
      <c r="C177" s="4" t="s">
        <v>930</v>
      </c>
      <c r="D177" s="3" t="s">
        <v>1053</v>
      </c>
      <c r="E177" s="4"/>
      <c r="F177" s="5">
        <v>7.0000000000000007E-2</v>
      </c>
      <c r="G177" s="7">
        <v>0.94993000000000005</v>
      </c>
      <c r="H177" s="9">
        <v>95.641900000000007</v>
      </c>
      <c r="I177" s="7">
        <v>6.6495100000000015E-2</v>
      </c>
      <c r="J177" s="7">
        <v>6.952507217025175E-2</v>
      </c>
    </row>
    <row r="178" spans="1:10" x14ac:dyDescent="0.2">
      <c r="A178" s="4" t="s">
        <v>353</v>
      </c>
      <c r="B178" s="4" t="s">
        <v>838</v>
      </c>
      <c r="C178" s="4" t="s">
        <v>930</v>
      </c>
      <c r="D178" s="3" t="s">
        <v>1055</v>
      </c>
      <c r="E178" s="4"/>
      <c r="F178" s="5">
        <v>0.11</v>
      </c>
      <c r="G178" s="7">
        <v>0.95735000000000003</v>
      </c>
      <c r="H178" s="9">
        <v>95.821100000000001</v>
      </c>
      <c r="I178" s="7">
        <v>0.1053085</v>
      </c>
      <c r="J178" s="7">
        <v>0.10990115955671559</v>
      </c>
    </row>
    <row r="179" spans="1:10" x14ac:dyDescent="0.2">
      <c r="A179" s="4" t="s">
        <v>589</v>
      </c>
      <c r="B179" s="4" t="s">
        <v>886</v>
      </c>
      <c r="C179" s="4" t="s">
        <v>930</v>
      </c>
      <c r="D179" s="3" t="s">
        <v>1135</v>
      </c>
      <c r="E179" s="4"/>
      <c r="F179" s="5">
        <v>6.0000000000000001E-3</v>
      </c>
      <c r="G179" s="7">
        <v>0.94588000000000005</v>
      </c>
      <c r="H179" s="9">
        <v>95.266199999999998</v>
      </c>
      <c r="I179" s="7">
        <v>5.6752800000000004E-3</v>
      </c>
      <c r="J179" s="7">
        <v>5.9572860048999546E-3</v>
      </c>
    </row>
    <row r="180" spans="1:10" x14ac:dyDescent="0.2">
      <c r="A180" s="4" t="s">
        <v>590</v>
      </c>
      <c r="B180" s="4" t="s">
        <v>886</v>
      </c>
      <c r="C180" s="4" t="s">
        <v>930</v>
      </c>
      <c r="D180" s="3" t="s">
        <v>1136</v>
      </c>
      <c r="E180" s="4"/>
      <c r="F180" s="5">
        <v>0.19</v>
      </c>
      <c r="G180" s="7">
        <v>0.94588000000000005</v>
      </c>
      <c r="H180" s="9">
        <v>95.266199999999998</v>
      </c>
      <c r="I180" s="7">
        <v>0.17971720000000002</v>
      </c>
      <c r="J180" s="7">
        <v>0.18864739015516524</v>
      </c>
    </row>
    <row r="181" spans="1:10" x14ac:dyDescent="0.2">
      <c r="A181" s="4" t="s">
        <v>256</v>
      </c>
      <c r="B181" s="4" t="s">
        <v>824</v>
      </c>
      <c r="C181" s="4" t="s">
        <v>930</v>
      </c>
      <c r="D181" s="3" t="s">
        <v>1035</v>
      </c>
      <c r="E181" s="4"/>
      <c r="F181" s="5">
        <v>5.3999999999999999E-2</v>
      </c>
      <c r="G181" s="7">
        <v>0.89724999999999999</v>
      </c>
      <c r="H181" s="9">
        <v>93.478899999999996</v>
      </c>
      <c r="I181" s="7">
        <v>4.8451500000000002E-2</v>
      </c>
      <c r="J181" s="7">
        <v>5.1831482826605796E-2</v>
      </c>
    </row>
    <row r="182" spans="1:10" x14ac:dyDescent="0.2">
      <c r="A182" s="4" t="s">
        <v>257</v>
      </c>
      <c r="B182" s="4" t="s">
        <v>824</v>
      </c>
      <c r="C182" s="4" t="s">
        <v>930</v>
      </c>
      <c r="D182" s="3" t="s">
        <v>1036</v>
      </c>
      <c r="E182" s="4"/>
      <c r="F182" s="5">
        <v>0.104</v>
      </c>
      <c r="G182" s="7">
        <v>0.89724999999999999</v>
      </c>
      <c r="H182" s="9">
        <v>93.478899999999996</v>
      </c>
      <c r="I182" s="7">
        <v>9.3313999999999994E-2</v>
      </c>
      <c r="J182" s="7">
        <v>9.982359655494448E-2</v>
      </c>
    </row>
    <row r="183" spans="1:10" x14ac:dyDescent="0.2">
      <c r="A183" s="4" t="s">
        <v>258</v>
      </c>
      <c r="B183" s="4" t="s">
        <v>824</v>
      </c>
      <c r="C183" s="4" t="s">
        <v>930</v>
      </c>
      <c r="D183" s="3" t="s">
        <v>1037</v>
      </c>
      <c r="E183" s="4"/>
      <c r="F183" s="5">
        <v>8.5000000000000006E-2</v>
      </c>
      <c r="G183" s="7">
        <v>0.89724999999999999</v>
      </c>
      <c r="H183" s="9">
        <v>93.478899999999996</v>
      </c>
      <c r="I183" s="7">
        <v>7.6266250000000008E-2</v>
      </c>
      <c r="J183" s="7">
        <v>8.1586593338175792E-2</v>
      </c>
    </row>
    <row r="184" spans="1:10" x14ac:dyDescent="0.2">
      <c r="A184" s="4" t="s">
        <v>259</v>
      </c>
      <c r="B184" s="4" t="s">
        <v>824</v>
      </c>
      <c r="C184" s="4" t="s">
        <v>930</v>
      </c>
      <c r="D184" s="3" t="s">
        <v>1038</v>
      </c>
      <c r="E184" s="4"/>
      <c r="F184" s="5">
        <v>4.3999999999999997E-2</v>
      </c>
      <c r="G184" s="7">
        <v>0.89724999999999999</v>
      </c>
      <c r="H184" s="9">
        <v>93.478899999999996</v>
      </c>
      <c r="I184" s="7">
        <v>3.9479E-2</v>
      </c>
      <c r="J184" s="7">
        <v>4.2233060080938051E-2</v>
      </c>
    </row>
    <row r="185" spans="1:10" x14ac:dyDescent="0.2">
      <c r="A185" s="4" t="s">
        <v>260</v>
      </c>
      <c r="B185" s="4" t="s">
        <v>824</v>
      </c>
      <c r="C185" s="4" t="s">
        <v>930</v>
      </c>
      <c r="D185" s="3" t="s">
        <v>1039</v>
      </c>
      <c r="E185" s="4"/>
      <c r="F185" s="5">
        <v>6.5000000000000002E-2</v>
      </c>
      <c r="G185" s="7">
        <v>0.89724999999999999</v>
      </c>
      <c r="H185" s="9">
        <v>93.478899999999996</v>
      </c>
      <c r="I185" s="7">
        <v>5.8321249999999998E-2</v>
      </c>
      <c r="J185" s="7">
        <v>6.2389747846840302E-2</v>
      </c>
    </row>
    <row r="186" spans="1:10" x14ac:dyDescent="0.2">
      <c r="A186" s="4" t="s">
        <v>261</v>
      </c>
      <c r="B186" s="4" t="s">
        <v>824</v>
      </c>
      <c r="C186" s="4" t="s">
        <v>930</v>
      </c>
      <c r="D186" s="3" t="s">
        <v>1040</v>
      </c>
      <c r="E186" s="4"/>
      <c r="F186" s="5">
        <v>0.13500000000000001</v>
      </c>
      <c r="G186" s="7">
        <v>0.89724999999999999</v>
      </c>
      <c r="H186" s="9">
        <v>93.478899999999996</v>
      </c>
      <c r="I186" s="7">
        <v>0.12112875000000001</v>
      </c>
      <c r="J186" s="7">
        <v>0.12957870706651448</v>
      </c>
    </row>
    <row r="187" spans="1:10" x14ac:dyDescent="0.2">
      <c r="A187" s="4" t="s">
        <v>669</v>
      </c>
      <c r="B187" s="4" t="s">
        <v>908</v>
      </c>
      <c r="C187" s="4" t="s">
        <v>930</v>
      </c>
      <c r="D187" s="3" t="s">
        <v>1146</v>
      </c>
      <c r="E187" s="4"/>
      <c r="F187" s="5">
        <v>0</v>
      </c>
      <c r="G187" s="7">
        <v>0.95799999999999996</v>
      </c>
      <c r="H187" s="9">
        <v>97.580799999999996</v>
      </c>
      <c r="I187" s="7">
        <v>0</v>
      </c>
      <c r="J187" s="7">
        <v>0</v>
      </c>
    </row>
    <row r="188" spans="1:10" x14ac:dyDescent="0.2">
      <c r="A188" s="4" t="s">
        <v>263</v>
      </c>
      <c r="B188" s="4" t="s">
        <v>824</v>
      </c>
      <c r="C188" s="4" t="s">
        <v>930</v>
      </c>
      <c r="D188" s="3" t="s">
        <v>1041</v>
      </c>
      <c r="E188" s="4"/>
      <c r="F188" s="5">
        <v>7.0000000000000001E-3</v>
      </c>
      <c r="G188" s="7">
        <v>0.89724999999999999</v>
      </c>
      <c r="H188" s="9">
        <v>93.478899999999996</v>
      </c>
      <c r="I188" s="7">
        <v>6.2807499999999999E-3</v>
      </c>
      <c r="J188" s="7">
        <v>6.7188959219674172E-3</v>
      </c>
    </row>
    <row r="189" spans="1:10" x14ac:dyDescent="0.2">
      <c r="A189" s="4" t="s">
        <v>264</v>
      </c>
      <c r="B189" s="4" t="s">
        <v>824</v>
      </c>
      <c r="C189" s="4" t="s">
        <v>930</v>
      </c>
      <c r="D189" s="3" t="s">
        <v>1042</v>
      </c>
      <c r="E189" s="4"/>
      <c r="F189" s="5">
        <v>1E-3</v>
      </c>
      <c r="G189" s="7">
        <v>0.89724999999999999</v>
      </c>
      <c r="H189" s="9">
        <v>93.478899999999996</v>
      </c>
      <c r="I189" s="7">
        <v>8.9725000000000004E-4</v>
      </c>
      <c r="J189" s="7">
        <v>9.5984227456677397E-4</v>
      </c>
    </row>
    <row r="190" spans="1:10" x14ac:dyDescent="0.2">
      <c r="A190" s="4" t="s">
        <v>241</v>
      </c>
      <c r="B190" s="4" t="s">
        <v>823</v>
      </c>
      <c r="C190" s="4" t="s">
        <v>930</v>
      </c>
      <c r="D190" s="3" t="s">
        <v>1031</v>
      </c>
      <c r="E190" s="4"/>
      <c r="F190" s="5">
        <v>0.216</v>
      </c>
      <c r="G190" s="7">
        <v>0.57608999999999999</v>
      </c>
      <c r="H190" s="9">
        <v>74.233599999999996</v>
      </c>
      <c r="I190" s="7">
        <v>0.12443543999999999</v>
      </c>
      <c r="J190" s="7">
        <v>0.16762684283127854</v>
      </c>
    </row>
    <row r="191" spans="1:10" x14ac:dyDescent="0.2">
      <c r="A191" s="4" t="s">
        <v>243</v>
      </c>
      <c r="B191" s="4" t="s">
        <v>823</v>
      </c>
      <c r="C191" s="4" t="s">
        <v>930</v>
      </c>
      <c r="D191" s="3" t="s">
        <v>1032</v>
      </c>
      <c r="E191" s="4"/>
      <c r="F191" s="5">
        <v>0.22500000000000001</v>
      </c>
      <c r="G191" s="7">
        <v>0.57608999999999999</v>
      </c>
      <c r="H191" s="9">
        <v>74.233599999999996</v>
      </c>
      <c r="I191" s="7">
        <v>0.12962024999999999</v>
      </c>
      <c r="J191" s="7">
        <v>0.17461129461591515</v>
      </c>
    </row>
    <row r="192" spans="1:10" x14ac:dyDescent="0.2">
      <c r="A192" s="4" t="s">
        <v>245</v>
      </c>
      <c r="B192" s="4" t="s">
        <v>823</v>
      </c>
      <c r="C192" s="4" t="s">
        <v>930</v>
      </c>
      <c r="D192" s="3" t="s">
        <v>1033</v>
      </c>
      <c r="E192" s="4"/>
      <c r="F192" s="5">
        <v>0.13</v>
      </c>
      <c r="G192" s="7">
        <v>0.57608999999999999</v>
      </c>
      <c r="H192" s="9">
        <v>74.233599999999996</v>
      </c>
      <c r="I192" s="7">
        <v>7.4891700000000005E-2</v>
      </c>
      <c r="J192" s="7">
        <v>0.10088652577808432</v>
      </c>
    </row>
    <row r="193" spans="1:10" x14ac:dyDescent="0.2">
      <c r="A193" s="4" t="s">
        <v>206</v>
      </c>
      <c r="B193" s="4" t="s">
        <v>816</v>
      </c>
      <c r="C193" s="4" t="s">
        <v>930</v>
      </c>
      <c r="D193" s="3" t="s">
        <v>1017</v>
      </c>
      <c r="E193" s="4"/>
      <c r="F193" s="5">
        <v>0</v>
      </c>
      <c r="G193" s="7">
        <v>0.61516000000000004</v>
      </c>
      <c r="H193" s="9">
        <v>76.894499999999994</v>
      </c>
      <c r="I193" s="7">
        <v>0</v>
      </c>
      <c r="J193" s="7">
        <v>0</v>
      </c>
    </row>
    <row r="194" spans="1:10" x14ac:dyDescent="0.2">
      <c r="A194" s="4" t="s">
        <v>292</v>
      </c>
      <c r="B194" s="4" t="s">
        <v>830</v>
      </c>
      <c r="C194" s="4" t="s">
        <v>930</v>
      </c>
      <c r="D194" s="3" t="s">
        <v>1045</v>
      </c>
      <c r="E194" s="4"/>
      <c r="F194" s="5">
        <v>3.7999999999999999E-2</v>
      </c>
      <c r="G194" s="7">
        <v>0.95172999999999996</v>
      </c>
      <c r="H194" s="9">
        <v>95.573099999999997</v>
      </c>
      <c r="I194" s="7">
        <v>3.6165739999999995E-2</v>
      </c>
      <c r="J194" s="7">
        <v>3.7840919673004215E-2</v>
      </c>
    </row>
    <row r="195" spans="1:10" x14ac:dyDescent="0.2">
      <c r="A195" s="4" t="s">
        <v>293</v>
      </c>
      <c r="B195" s="4" t="s">
        <v>830</v>
      </c>
      <c r="C195" s="4" t="s">
        <v>930</v>
      </c>
      <c r="D195" s="3" t="s">
        <v>1046</v>
      </c>
      <c r="E195" s="4"/>
      <c r="F195" s="5">
        <v>4.2999999999999997E-2</v>
      </c>
      <c r="G195" s="7">
        <v>0.95172999999999996</v>
      </c>
      <c r="H195" s="9">
        <v>95.573099999999997</v>
      </c>
      <c r="I195" s="7">
        <v>4.0924389999999998E-2</v>
      </c>
      <c r="J195" s="7">
        <v>4.2819988051031092E-2</v>
      </c>
    </row>
    <row r="196" spans="1:10" x14ac:dyDescent="0.2">
      <c r="A196" s="4" t="s">
        <v>583</v>
      </c>
      <c r="B196" s="4" t="s">
        <v>885</v>
      </c>
      <c r="C196" s="4" t="s">
        <v>930</v>
      </c>
      <c r="D196" s="3" t="s">
        <v>1133</v>
      </c>
      <c r="E196" s="4"/>
      <c r="F196" s="5">
        <v>0.35599999999999998</v>
      </c>
      <c r="G196" s="7">
        <v>0.94164999999999999</v>
      </c>
      <c r="H196" s="9">
        <v>95.308199999999999</v>
      </c>
      <c r="I196" s="7">
        <v>0.33522739999999995</v>
      </c>
      <c r="J196" s="7">
        <v>0.35172986164884024</v>
      </c>
    </row>
    <row r="197" spans="1:10" x14ac:dyDescent="0.2">
      <c r="A197" s="4" t="s">
        <v>585</v>
      </c>
      <c r="B197" s="4" t="s">
        <v>885</v>
      </c>
      <c r="C197" s="4" t="s">
        <v>930</v>
      </c>
      <c r="D197" s="3" t="s">
        <v>1134</v>
      </c>
      <c r="E197" s="4"/>
      <c r="F197" s="5">
        <v>0</v>
      </c>
      <c r="G197" s="7">
        <v>0.94164999999999999</v>
      </c>
      <c r="H197" s="9">
        <v>95.308199999999999</v>
      </c>
      <c r="I197" s="7">
        <v>0</v>
      </c>
      <c r="J197" s="7">
        <v>0</v>
      </c>
    </row>
    <row r="198" spans="1:10" x14ac:dyDescent="0.2">
      <c r="A198" s="4" t="s">
        <v>672</v>
      </c>
      <c r="B198" s="4" t="s">
        <v>908</v>
      </c>
      <c r="C198" s="4" t="s">
        <v>930</v>
      </c>
      <c r="D198" s="3" t="s">
        <v>1147</v>
      </c>
      <c r="E198" s="4"/>
      <c r="F198" s="5">
        <v>7.1999999999999995E-2</v>
      </c>
      <c r="G198" s="7">
        <v>0.95799999999999996</v>
      </c>
      <c r="H198" s="9">
        <v>97.580799999999996</v>
      </c>
      <c r="I198" s="7">
        <v>6.8975999999999996E-2</v>
      </c>
      <c r="J198" s="7">
        <v>7.0686036597363416E-2</v>
      </c>
    </row>
    <row r="199" spans="1:10" x14ac:dyDescent="0.2">
      <c r="A199" s="4" t="s">
        <v>475</v>
      </c>
      <c r="B199" s="4" t="s">
        <v>856</v>
      </c>
      <c r="C199" s="4" t="s">
        <v>930</v>
      </c>
      <c r="D199" s="3" t="s">
        <v>1091</v>
      </c>
      <c r="E199" s="4"/>
      <c r="F199" s="5">
        <v>0.13800000000000001</v>
      </c>
      <c r="G199" s="7">
        <v>0.56437000000000004</v>
      </c>
      <c r="H199" s="9">
        <v>76.427000000000007</v>
      </c>
      <c r="I199" s="7">
        <v>7.7883060000000018E-2</v>
      </c>
      <c r="J199" s="7">
        <v>0.10190516440524947</v>
      </c>
    </row>
    <row r="200" spans="1:10" x14ac:dyDescent="0.2">
      <c r="A200" s="4" t="s">
        <v>476</v>
      </c>
      <c r="B200" s="4" t="s">
        <v>856</v>
      </c>
      <c r="C200" s="4" t="s">
        <v>930</v>
      </c>
      <c r="D200" s="3" t="s">
        <v>1092</v>
      </c>
      <c r="E200" s="4"/>
      <c r="F200" s="5">
        <v>0</v>
      </c>
      <c r="G200" s="7">
        <v>0.56437000000000004</v>
      </c>
      <c r="H200" s="9">
        <v>76.427000000000007</v>
      </c>
      <c r="I200" s="7">
        <v>0</v>
      </c>
      <c r="J200" s="7">
        <v>0</v>
      </c>
    </row>
    <row r="201" spans="1:10" x14ac:dyDescent="0.2">
      <c r="A201" s="4" t="s">
        <v>481</v>
      </c>
      <c r="B201" s="4" t="s">
        <v>856</v>
      </c>
      <c r="C201" s="4" t="s">
        <v>930</v>
      </c>
      <c r="D201" s="3" t="s">
        <v>1093</v>
      </c>
      <c r="E201" s="4"/>
      <c r="F201" s="5">
        <v>1.7000000000000001E-2</v>
      </c>
      <c r="G201" s="7">
        <v>0.56437000000000004</v>
      </c>
      <c r="H201" s="9">
        <v>76.427000000000007</v>
      </c>
      <c r="I201" s="7">
        <v>9.5942900000000018E-3</v>
      </c>
      <c r="J201" s="7">
        <v>1.2553534745574208E-2</v>
      </c>
    </row>
    <row r="202" spans="1:10" x14ac:dyDescent="0.2">
      <c r="A202" s="4" t="s">
        <v>444</v>
      </c>
      <c r="B202" s="4" t="s">
        <v>850</v>
      </c>
      <c r="C202" s="4" t="s">
        <v>930</v>
      </c>
      <c r="D202" s="3" t="s">
        <v>1073</v>
      </c>
      <c r="E202" s="4"/>
      <c r="F202" s="5">
        <v>6.0000000000000001E-3</v>
      </c>
      <c r="G202" s="7">
        <v>0.52749000000000001</v>
      </c>
      <c r="H202" s="9">
        <v>74.543499999999995</v>
      </c>
      <c r="I202" s="7">
        <v>3.1649400000000002E-3</v>
      </c>
      <c r="J202" s="7">
        <v>4.2457625413349258E-3</v>
      </c>
    </row>
    <row r="203" spans="1:10" x14ac:dyDescent="0.2">
      <c r="A203" s="4" t="s">
        <v>385</v>
      </c>
      <c r="B203" s="4" t="s">
        <v>842</v>
      </c>
      <c r="C203" s="4" t="s">
        <v>930</v>
      </c>
      <c r="D203" s="3" t="s">
        <v>1062</v>
      </c>
      <c r="E203" s="4"/>
      <c r="F203" s="5">
        <v>0</v>
      </c>
      <c r="G203" s="7">
        <v>0.54686999999999997</v>
      </c>
      <c r="H203" s="9">
        <v>74.933000000000007</v>
      </c>
      <c r="I203" s="7">
        <v>0</v>
      </c>
      <c r="J203" s="7">
        <v>0</v>
      </c>
    </row>
    <row r="204" spans="1:10" x14ac:dyDescent="0.2">
      <c r="A204" s="4" t="s">
        <v>386</v>
      </c>
      <c r="B204" s="4" t="s">
        <v>842</v>
      </c>
      <c r="C204" s="4" t="s">
        <v>930</v>
      </c>
      <c r="D204" s="3" t="s">
        <v>1063</v>
      </c>
      <c r="E204" s="4"/>
      <c r="F204" s="5">
        <v>2E-3</v>
      </c>
      <c r="G204" s="7">
        <v>0.54686999999999997</v>
      </c>
      <c r="H204" s="9">
        <v>74.933000000000007</v>
      </c>
      <c r="I204" s="7">
        <v>1.0937399999999999E-3</v>
      </c>
      <c r="J204" s="7">
        <v>1.4596239307114354E-3</v>
      </c>
    </row>
    <row r="205" spans="1:10" x14ac:dyDescent="0.2">
      <c r="A205" s="4" t="s">
        <v>387</v>
      </c>
      <c r="B205" s="4" t="s">
        <v>842</v>
      </c>
      <c r="C205" s="4" t="s">
        <v>930</v>
      </c>
      <c r="D205" s="3" t="s">
        <v>1063</v>
      </c>
      <c r="E205" s="4"/>
      <c r="F205" s="5">
        <v>7.0000000000000001E-3</v>
      </c>
      <c r="G205" s="7">
        <v>0.54686999999999997</v>
      </c>
      <c r="H205" s="9">
        <v>74.933000000000007</v>
      </c>
      <c r="I205" s="7">
        <v>3.8280899999999997E-3</v>
      </c>
      <c r="J205" s="7">
        <v>5.108683757490024E-3</v>
      </c>
    </row>
    <row r="206" spans="1:10" x14ac:dyDescent="0.2">
      <c r="A206" s="4" t="s">
        <v>388</v>
      </c>
      <c r="B206" s="4" t="s">
        <v>842</v>
      </c>
      <c r="C206" s="4" t="s">
        <v>930</v>
      </c>
      <c r="D206" s="3" t="s">
        <v>1064</v>
      </c>
      <c r="E206" s="4"/>
      <c r="F206" s="5">
        <v>0</v>
      </c>
      <c r="G206" s="7">
        <v>0.54686999999999997</v>
      </c>
      <c r="H206" s="9">
        <v>74.933000000000007</v>
      </c>
      <c r="I206" s="7">
        <v>0</v>
      </c>
      <c r="J206" s="7">
        <v>0</v>
      </c>
    </row>
    <row r="207" spans="1:10" x14ac:dyDescent="0.2">
      <c r="A207" s="4" t="s">
        <v>525</v>
      </c>
      <c r="B207" s="4" t="s">
        <v>864</v>
      </c>
      <c r="C207" s="4" t="s">
        <v>930</v>
      </c>
      <c r="D207" s="3" t="s">
        <v>1117</v>
      </c>
      <c r="E207" s="4"/>
      <c r="F207" s="5">
        <v>0</v>
      </c>
      <c r="G207" s="7">
        <v>0.52749000000000001</v>
      </c>
      <c r="H207" s="9">
        <v>74.543499999999995</v>
      </c>
      <c r="I207" s="7">
        <v>0</v>
      </c>
      <c r="J207" s="7">
        <v>0</v>
      </c>
    </row>
    <row r="208" spans="1:10" x14ac:dyDescent="0.2">
      <c r="A208" s="4" t="s">
        <v>526</v>
      </c>
      <c r="B208" s="4" t="s">
        <v>864</v>
      </c>
      <c r="C208" s="4" t="s">
        <v>930</v>
      </c>
      <c r="D208" s="3" t="s">
        <v>1118</v>
      </c>
      <c r="E208" s="4"/>
      <c r="F208" s="5">
        <v>3.5999999999999997E-2</v>
      </c>
      <c r="G208" s="7">
        <v>0.52749000000000001</v>
      </c>
      <c r="H208" s="9">
        <v>74.543499999999995</v>
      </c>
      <c r="I208" s="7">
        <v>1.8989639999999999E-2</v>
      </c>
      <c r="J208" s="7">
        <v>2.547457524800955E-2</v>
      </c>
    </row>
    <row r="209" spans="1:10" x14ac:dyDescent="0.2">
      <c r="A209" s="4" t="s">
        <v>676</v>
      </c>
      <c r="B209" s="4" t="s">
        <v>908</v>
      </c>
      <c r="C209" s="4" t="s">
        <v>930</v>
      </c>
      <c r="D209" s="3" t="s">
        <v>1148</v>
      </c>
      <c r="E209" s="4"/>
      <c r="F209" s="5">
        <v>1.7000000000000001E-2</v>
      </c>
      <c r="G209" s="7">
        <v>0.95799999999999996</v>
      </c>
      <c r="H209" s="9">
        <v>97.580799999999996</v>
      </c>
      <c r="I209" s="7">
        <v>1.6286000000000002E-2</v>
      </c>
      <c r="J209" s="7">
        <v>1.668975864104414E-2</v>
      </c>
    </row>
    <row r="210" spans="1:10" x14ac:dyDescent="0.2">
      <c r="A210" s="4" t="s">
        <v>527</v>
      </c>
      <c r="B210" s="4" t="s">
        <v>864</v>
      </c>
      <c r="C210" s="4" t="s">
        <v>930</v>
      </c>
      <c r="D210" s="3" t="s">
        <v>1119</v>
      </c>
      <c r="E210" s="4"/>
      <c r="F210" s="5">
        <v>0</v>
      </c>
      <c r="G210" s="7">
        <v>0.52749000000000001</v>
      </c>
      <c r="H210" s="9">
        <v>74.543499999999995</v>
      </c>
      <c r="I210" s="7">
        <v>0</v>
      </c>
      <c r="J210" s="7">
        <v>0</v>
      </c>
    </row>
    <row r="211" spans="1:10" x14ac:dyDescent="0.2">
      <c r="A211" s="4" t="s">
        <v>428</v>
      </c>
      <c r="B211" s="4" t="s">
        <v>846</v>
      </c>
      <c r="C211" s="4" t="s">
        <v>930</v>
      </c>
      <c r="D211" s="3" t="s">
        <v>1068</v>
      </c>
      <c r="E211" s="4"/>
      <c r="F211" s="5">
        <v>3.0000000000000001E-3</v>
      </c>
      <c r="G211" s="7">
        <v>0.55952999999999997</v>
      </c>
      <c r="H211" s="9">
        <v>75.051000000000002</v>
      </c>
      <c r="I211" s="7">
        <v>1.67859E-3</v>
      </c>
      <c r="J211" s="7">
        <v>2.2365991126034298E-3</v>
      </c>
    </row>
    <row r="212" spans="1:10" x14ac:dyDescent="0.2">
      <c r="A212" s="4" t="s">
        <v>503</v>
      </c>
      <c r="B212" s="4" t="s">
        <v>861</v>
      </c>
      <c r="C212" s="4" t="s">
        <v>930</v>
      </c>
      <c r="D212" s="3" t="s">
        <v>1108</v>
      </c>
      <c r="E212" s="4"/>
      <c r="F212" s="5">
        <v>6.4000000000000001E-2</v>
      </c>
      <c r="G212" s="7">
        <v>0.52749000000000001</v>
      </c>
      <c r="H212" s="9">
        <v>74.543499999999995</v>
      </c>
      <c r="I212" s="7">
        <v>3.3759360000000002E-2</v>
      </c>
      <c r="J212" s="7">
        <v>4.5288133774239209E-2</v>
      </c>
    </row>
    <row r="213" spans="1:10" x14ac:dyDescent="0.2">
      <c r="A213" s="4" t="s">
        <v>504</v>
      </c>
      <c r="B213" s="4" t="s">
        <v>861</v>
      </c>
      <c r="C213" s="4" t="s">
        <v>930</v>
      </c>
      <c r="D213" s="3" t="s">
        <v>1109</v>
      </c>
      <c r="E213" s="4"/>
      <c r="F213" s="5">
        <v>7.0000000000000001E-3</v>
      </c>
      <c r="G213" s="7">
        <v>0.52749000000000001</v>
      </c>
      <c r="H213" s="9">
        <v>74.543499999999995</v>
      </c>
      <c r="I213" s="7">
        <v>3.69243E-3</v>
      </c>
      <c r="J213" s="7">
        <v>4.953389631557413E-3</v>
      </c>
    </row>
    <row r="214" spans="1:10" x14ac:dyDescent="0.2">
      <c r="A214" s="4" t="s">
        <v>505</v>
      </c>
      <c r="B214" s="4" t="s">
        <v>861</v>
      </c>
      <c r="C214" s="4" t="s">
        <v>930</v>
      </c>
      <c r="D214" s="3" t="s">
        <v>1110</v>
      </c>
      <c r="E214" s="4"/>
      <c r="F214" s="5">
        <v>6.0000000000000001E-3</v>
      </c>
      <c r="G214" s="7">
        <v>0.52749000000000001</v>
      </c>
      <c r="H214" s="9">
        <v>74.543499999999995</v>
      </c>
      <c r="I214" s="7">
        <v>3.1649400000000002E-3</v>
      </c>
      <c r="J214" s="7">
        <v>4.2457625413349258E-3</v>
      </c>
    </row>
    <row r="215" spans="1:10" x14ac:dyDescent="0.2">
      <c r="A215" s="4" t="s">
        <v>506</v>
      </c>
      <c r="B215" s="4" t="s">
        <v>861</v>
      </c>
      <c r="C215" s="4" t="s">
        <v>930</v>
      </c>
      <c r="D215" s="3" t="s">
        <v>1111</v>
      </c>
      <c r="E215" s="4"/>
      <c r="F215" s="5">
        <v>0</v>
      </c>
      <c r="G215" s="7">
        <v>0.52749000000000001</v>
      </c>
      <c r="H215" s="9">
        <v>74.543499999999995</v>
      </c>
      <c r="I215" s="7">
        <v>0</v>
      </c>
      <c r="J215" s="7">
        <v>0</v>
      </c>
    </row>
    <row r="216" spans="1:10" x14ac:dyDescent="0.2">
      <c r="A216" s="4" t="s">
        <v>507</v>
      </c>
      <c r="B216" s="4" t="s">
        <v>861</v>
      </c>
      <c r="C216" s="4" t="s">
        <v>930</v>
      </c>
      <c r="D216" s="3" t="s">
        <v>1112</v>
      </c>
      <c r="E216" s="4"/>
      <c r="F216" s="5">
        <v>5.5E-2</v>
      </c>
      <c r="G216" s="7">
        <v>0.52749000000000001</v>
      </c>
      <c r="H216" s="9">
        <v>74.543499999999995</v>
      </c>
      <c r="I216" s="7">
        <v>2.9011950000000002E-2</v>
      </c>
      <c r="J216" s="7">
        <v>3.891948996223682E-2</v>
      </c>
    </row>
    <row r="217" spans="1:10" x14ac:dyDescent="0.2">
      <c r="A217" s="4" t="s">
        <v>435</v>
      </c>
      <c r="B217" s="4" t="s">
        <v>847</v>
      </c>
      <c r="C217" s="4" t="s">
        <v>930</v>
      </c>
      <c r="D217" s="3" t="s">
        <v>1072</v>
      </c>
      <c r="E217" s="4"/>
      <c r="F217" s="5">
        <v>0.03</v>
      </c>
      <c r="G217" s="7">
        <v>0.52749000000000001</v>
      </c>
      <c r="H217" s="9">
        <v>74.543499999999995</v>
      </c>
      <c r="I217" s="7">
        <v>1.5824700000000001E-2</v>
      </c>
      <c r="J217" s="7">
        <v>2.1228812706674628E-2</v>
      </c>
    </row>
    <row r="218" spans="1:10" x14ac:dyDescent="0.2">
      <c r="A218" s="4" t="s">
        <v>422</v>
      </c>
      <c r="B218" s="4" t="s">
        <v>843</v>
      </c>
      <c r="C218" s="4" t="s">
        <v>930</v>
      </c>
      <c r="D218" s="3" t="s">
        <v>1065</v>
      </c>
      <c r="E218" s="4"/>
      <c r="F218" s="5">
        <v>0.19700000000000001</v>
      </c>
      <c r="G218" s="7">
        <v>0.49158000000000002</v>
      </c>
      <c r="H218" s="9">
        <v>71.183000000000007</v>
      </c>
      <c r="I218" s="7">
        <v>9.6841260000000012E-2</v>
      </c>
      <c r="J218" s="7">
        <v>0.13604548838908168</v>
      </c>
    </row>
    <row r="219" spans="1:10" x14ac:dyDescent="0.2">
      <c r="A219" s="4" t="s">
        <v>423</v>
      </c>
      <c r="B219" s="4" t="s">
        <v>843</v>
      </c>
      <c r="C219" s="4" t="s">
        <v>930</v>
      </c>
      <c r="D219" s="3" t="s">
        <v>1066</v>
      </c>
      <c r="E219" s="4"/>
      <c r="F219" s="5">
        <v>0.20399999999999999</v>
      </c>
      <c r="G219" s="7">
        <v>0.49158000000000002</v>
      </c>
      <c r="H219" s="9">
        <v>71.183000000000007</v>
      </c>
      <c r="I219" s="7">
        <v>0.10028231999999999</v>
      </c>
      <c r="J219" s="7">
        <v>0.14087959203742464</v>
      </c>
    </row>
    <row r="220" spans="1:10" x14ac:dyDescent="0.2">
      <c r="A220" s="4" t="s">
        <v>677</v>
      </c>
      <c r="B220" s="4" t="s">
        <v>908</v>
      </c>
      <c r="C220" s="4" t="s">
        <v>930</v>
      </c>
      <c r="D220" s="3" t="s">
        <v>1149</v>
      </c>
      <c r="E220" s="4"/>
      <c r="F220" s="5">
        <v>0</v>
      </c>
      <c r="G220" s="7">
        <v>0.95799999999999996</v>
      </c>
      <c r="H220" s="9">
        <v>97.580799999999996</v>
      </c>
      <c r="I220" s="7">
        <v>0</v>
      </c>
      <c r="J220" s="7">
        <v>0</v>
      </c>
    </row>
    <row r="221" spans="1:10" x14ac:dyDescent="0.2">
      <c r="A221" s="4" t="s">
        <v>424</v>
      </c>
      <c r="B221" s="4" t="s">
        <v>843</v>
      </c>
      <c r="C221" s="4" t="s">
        <v>930</v>
      </c>
      <c r="D221" s="3" t="s">
        <v>1067</v>
      </c>
      <c r="E221" s="4"/>
      <c r="F221" s="5">
        <v>5.6000000000000001E-2</v>
      </c>
      <c r="G221" s="7">
        <v>0.49158000000000002</v>
      </c>
      <c r="H221" s="9">
        <v>71.183000000000007</v>
      </c>
      <c r="I221" s="7">
        <v>2.7528480000000001E-2</v>
      </c>
      <c r="J221" s="7">
        <v>3.8672829186744022E-2</v>
      </c>
    </row>
    <row r="222" spans="1:10" x14ac:dyDescent="0.2">
      <c r="A222" s="4" t="s">
        <v>429</v>
      </c>
      <c r="B222" s="4" t="s">
        <v>843</v>
      </c>
      <c r="C222" s="4" t="s">
        <v>930</v>
      </c>
      <c r="D222" s="3" t="s">
        <v>1069</v>
      </c>
      <c r="E222" s="4"/>
      <c r="F222" s="5">
        <v>6.0000000000000001E-3</v>
      </c>
      <c r="G222" s="7">
        <v>0.49158000000000002</v>
      </c>
      <c r="H222" s="9">
        <v>71.183000000000007</v>
      </c>
      <c r="I222" s="7">
        <v>2.94948E-3</v>
      </c>
      <c r="J222" s="7">
        <v>4.1435174128654313E-3</v>
      </c>
    </row>
    <row r="223" spans="1:10" x14ac:dyDescent="0.2">
      <c r="A223" s="4" t="s">
        <v>431</v>
      </c>
      <c r="B223" s="4" t="s">
        <v>843</v>
      </c>
      <c r="C223" s="4" t="s">
        <v>930</v>
      </c>
      <c r="D223" s="3" t="s">
        <v>1070</v>
      </c>
      <c r="E223" s="4"/>
      <c r="F223" s="5">
        <v>0</v>
      </c>
      <c r="G223" s="7">
        <v>0.49158000000000002</v>
      </c>
      <c r="H223" s="9">
        <v>71.183000000000007</v>
      </c>
      <c r="I223" s="7">
        <v>0</v>
      </c>
      <c r="J223" s="7">
        <v>0</v>
      </c>
    </row>
    <row r="224" spans="1:10" x14ac:dyDescent="0.2">
      <c r="A224" s="4" t="s">
        <v>516</v>
      </c>
      <c r="B224" s="4" t="s">
        <v>863</v>
      </c>
      <c r="C224" s="4" t="s">
        <v>930</v>
      </c>
      <c r="D224" s="3" t="s">
        <v>1113</v>
      </c>
      <c r="E224" s="4"/>
      <c r="F224" s="5">
        <v>0</v>
      </c>
      <c r="G224" s="7">
        <v>0.55376999999999998</v>
      </c>
      <c r="H224" s="9">
        <v>76.188800000000001</v>
      </c>
      <c r="I224" s="7">
        <v>0</v>
      </c>
      <c r="J224" s="7">
        <v>0</v>
      </c>
    </row>
    <row r="225" spans="1:10" x14ac:dyDescent="0.2">
      <c r="A225" s="4" t="s">
        <v>517</v>
      </c>
      <c r="B225" s="4" t="s">
        <v>863</v>
      </c>
      <c r="C225" s="4" t="s">
        <v>930</v>
      </c>
      <c r="D225" s="3" t="s">
        <v>1114</v>
      </c>
      <c r="E225" s="4"/>
      <c r="F225" s="5">
        <v>1.2999999999999999E-2</v>
      </c>
      <c r="G225" s="7">
        <v>0.55376999999999998</v>
      </c>
      <c r="H225" s="9">
        <v>76.188800000000001</v>
      </c>
      <c r="I225" s="7">
        <v>7.1990099999999996E-3</v>
      </c>
      <c r="J225" s="7">
        <v>9.4489085009870216E-3</v>
      </c>
    </row>
    <row r="226" spans="1:10" x14ac:dyDescent="0.2">
      <c r="A226" s="4" t="s">
        <v>520</v>
      </c>
      <c r="B226" s="4" t="s">
        <v>863</v>
      </c>
      <c r="C226" s="4" t="s">
        <v>930</v>
      </c>
      <c r="D226" s="3" t="s">
        <v>1115</v>
      </c>
      <c r="E226" s="4"/>
      <c r="F226" s="5">
        <v>1E-3</v>
      </c>
      <c r="G226" s="7">
        <v>0.55376999999999998</v>
      </c>
      <c r="H226" s="9">
        <v>76.188800000000001</v>
      </c>
      <c r="I226" s="7">
        <v>5.5376999999999998E-4</v>
      </c>
      <c r="J226" s="7">
        <v>7.2683911546054007E-4</v>
      </c>
    </row>
    <row r="227" spans="1:10" x14ac:dyDescent="0.2">
      <c r="A227" s="4" t="s">
        <v>522</v>
      </c>
      <c r="B227" s="4" t="s">
        <v>863</v>
      </c>
      <c r="C227" s="4" t="s">
        <v>930</v>
      </c>
      <c r="D227" s="3" t="s">
        <v>1116</v>
      </c>
      <c r="E227" s="4"/>
      <c r="F227" s="5">
        <v>0.40500000000000003</v>
      </c>
      <c r="G227" s="7">
        <v>0.55376999999999998</v>
      </c>
      <c r="H227" s="9">
        <v>76.188800000000001</v>
      </c>
      <c r="I227" s="7">
        <v>0.22427685</v>
      </c>
      <c r="J227" s="7">
        <v>0.29436984176151876</v>
      </c>
    </row>
    <row r="228" spans="1:10" x14ac:dyDescent="0.2">
      <c r="A228" s="4" t="s">
        <v>488</v>
      </c>
      <c r="B228" s="4" t="s">
        <v>859</v>
      </c>
      <c r="C228" s="4" t="s">
        <v>930</v>
      </c>
      <c r="D228" s="3" t="s">
        <v>1097</v>
      </c>
      <c r="E228" s="4"/>
      <c r="F228" s="5">
        <v>8.9999999999999993E-3</v>
      </c>
      <c r="G228" s="7">
        <v>0.52749000000000001</v>
      </c>
      <c r="H228" s="9">
        <v>74.543499999999995</v>
      </c>
      <c r="I228" s="7">
        <v>4.7474099999999997E-3</v>
      </c>
      <c r="J228" s="7">
        <v>6.3686438120023874E-3</v>
      </c>
    </row>
    <row r="229" spans="1:10" x14ac:dyDescent="0.2">
      <c r="A229" s="4" t="s">
        <v>489</v>
      </c>
      <c r="B229" s="4" t="s">
        <v>859</v>
      </c>
      <c r="C229" s="4" t="s">
        <v>930</v>
      </c>
      <c r="D229" s="3" t="s">
        <v>1098</v>
      </c>
      <c r="E229" s="4"/>
      <c r="F229" s="5">
        <v>4.0000000000000001E-3</v>
      </c>
      <c r="G229" s="7">
        <v>0.52749000000000001</v>
      </c>
      <c r="H229" s="9">
        <v>74.543499999999995</v>
      </c>
      <c r="I229" s="7">
        <v>2.1099600000000001E-3</v>
      </c>
      <c r="J229" s="7">
        <v>2.8305083608899505E-3</v>
      </c>
    </row>
    <row r="230" spans="1:10" x14ac:dyDescent="0.2">
      <c r="A230" s="4" t="s">
        <v>490</v>
      </c>
      <c r="B230" s="4" t="s">
        <v>859</v>
      </c>
      <c r="C230" s="4" t="s">
        <v>930</v>
      </c>
      <c r="D230" s="3" t="s">
        <v>1099</v>
      </c>
      <c r="E230" s="4"/>
      <c r="F230" s="5">
        <v>3.4000000000000002E-2</v>
      </c>
      <c r="G230" s="7">
        <v>0.52749000000000001</v>
      </c>
      <c r="H230" s="9">
        <v>74.543499999999995</v>
      </c>
      <c r="I230" s="7">
        <v>1.7934660000000002E-2</v>
      </c>
      <c r="J230" s="7">
        <v>2.405932106756458E-2</v>
      </c>
    </row>
    <row r="231" spans="1:10" x14ac:dyDescent="0.2">
      <c r="A231" s="4" t="s">
        <v>680</v>
      </c>
      <c r="B231" s="4" t="s">
        <v>908</v>
      </c>
      <c r="C231" s="4" t="s">
        <v>930</v>
      </c>
      <c r="D231" s="3" t="s">
        <v>1151</v>
      </c>
      <c r="E231" s="4"/>
      <c r="F231" s="5">
        <v>3.1E-2</v>
      </c>
      <c r="G231" s="7">
        <v>0.95799999999999996</v>
      </c>
      <c r="H231" s="9">
        <v>97.580799999999996</v>
      </c>
      <c r="I231" s="7">
        <v>2.9697999999999999E-2</v>
      </c>
      <c r="J231" s="7">
        <v>3.0434265757198136E-2</v>
      </c>
    </row>
    <row r="232" spans="1:10" x14ac:dyDescent="0.2">
      <c r="A232" s="4" t="s">
        <v>494</v>
      </c>
      <c r="B232" s="4" t="s">
        <v>859</v>
      </c>
      <c r="C232" s="4" t="s">
        <v>930</v>
      </c>
      <c r="D232" s="3" t="s">
        <v>1100</v>
      </c>
      <c r="E232" s="4"/>
      <c r="F232" s="5">
        <v>8.0000000000000002E-3</v>
      </c>
      <c r="G232" s="7">
        <v>0.52749000000000001</v>
      </c>
      <c r="H232" s="9">
        <v>74.543499999999995</v>
      </c>
      <c r="I232" s="7">
        <v>4.2199200000000003E-3</v>
      </c>
      <c r="J232" s="7">
        <v>5.6610167217799011E-3</v>
      </c>
    </row>
    <row r="233" spans="1:10" x14ac:dyDescent="0.2">
      <c r="A233" s="4" t="s">
        <v>482</v>
      </c>
      <c r="B233" s="4" t="s">
        <v>857</v>
      </c>
      <c r="C233" s="4" t="s">
        <v>930</v>
      </c>
      <c r="D233" s="3" t="s">
        <v>1094</v>
      </c>
      <c r="E233" s="4"/>
      <c r="F233" s="5">
        <v>3.0000000000000001E-3</v>
      </c>
      <c r="G233" s="7">
        <v>0.53747999999999996</v>
      </c>
      <c r="H233" s="9">
        <v>74.929000000000002</v>
      </c>
      <c r="I233" s="7">
        <v>1.6124399999999999E-3</v>
      </c>
      <c r="J233" s="7">
        <v>2.1519571861362088E-3</v>
      </c>
    </row>
    <row r="234" spans="1:10" x14ac:dyDescent="0.2">
      <c r="A234" s="4" t="s">
        <v>483</v>
      </c>
      <c r="B234" s="4" t="s">
        <v>857</v>
      </c>
      <c r="C234" s="4" t="s">
        <v>930</v>
      </c>
      <c r="D234" s="3" t="s">
        <v>1095</v>
      </c>
      <c r="E234" s="4"/>
      <c r="F234" s="5">
        <v>1E-3</v>
      </c>
      <c r="G234" s="7">
        <v>0.53747999999999996</v>
      </c>
      <c r="H234" s="9">
        <v>74.929000000000002</v>
      </c>
      <c r="I234" s="7">
        <v>5.3748000000000001E-4</v>
      </c>
      <c r="J234" s="7">
        <v>7.17319062045403E-4</v>
      </c>
    </row>
    <row r="235" spans="1:10" x14ac:dyDescent="0.2">
      <c r="A235" s="4" t="s">
        <v>484</v>
      </c>
      <c r="B235" s="4" t="s">
        <v>857</v>
      </c>
      <c r="C235" s="4" t="s">
        <v>930</v>
      </c>
      <c r="D235" s="3" t="s">
        <v>1096</v>
      </c>
      <c r="E235" s="4"/>
      <c r="F235" s="5">
        <v>5.0000000000000001E-3</v>
      </c>
      <c r="G235" s="7">
        <v>0.53747999999999996</v>
      </c>
      <c r="H235" s="9">
        <v>74.929000000000002</v>
      </c>
      <c r="I235" s="7">
        <v>2.6873999999999999E-3</v>
      </c>
      <c r="J235" s="7">
        <v>3.5865953102270148E-3</v>
      </c>
    </row>
    <row r="236" spans="1:10" x14ac:dyDescent="0.2">
      <c r="A236" s="4" t="s">
        <v>529</v>
      </c>
      <c r="B236" s="4" t="s">
        <v>865</v>
      </c>
      <c r="C236" s="4" t="s">
        <v>930</v>
      </c>
      <c r="D236" s="3" t="s">
        <v>1120</v>
      </c>
      <c r="E236" s="4"/>
      <c r="F236" s="5">
        <v>5.0000000000000001E-3</v>
      </c>
      <c r="G236" s="7">
        <v>0.55376999999999998</v>
      </c>
      <c r="H236" s="9">
        <v>76.188800000000001</v>
      </c>
      <c r="I236" s="7">
        <v>2.7688499999999998E-3</v>
      </c>
      <c r="J236" s="7">
        <v>3.6341955773027002E-3</v>
      </c>
    </row>
    <row r="237" spans="1:10" x14ac:dyDescent="0.2">
      <c r="A237" s="4" t="s">
        <v>530</v>
      </c>
      <c r="B237" s="4" t="s">
        <v>865</v>
      </c>
      <c r="C237" s="4" t="s">
        <v>930</v>
      </c>
      <c r="D237" s="3" t="s">
        <v>1121</v>
      </c>
      <c r="E237" s="4"/>
      <c r="F237" s="5">
        <v>4.0000000000000001E-3</v>
      </c>
      <c r="G237" s="7">
        <v>0.55376999999999998</v>
      </c>
      <c r="H237" s="9">
        <v>76.188800000000001</v>
      </c>
      <c r="I237" s="7">
        <v>2.2150799999999999E-3</v>
      </c>
      <c r="J237" s="7">
        <v>2.9073564618421603E-3</v>
      </c>
    </row>
    <row r="238" spans="1:10" x14ac:dyDescent="0.2">
      <c r="A238" s="4" t="s">
        <v>532</v>
      </c>
      <c r="B238" s="4" t="s">
        <v>865</v>
      </c>
      <c r="C238" s="4" t="s">
        <v>930</v>
      </c>
      <c r="D238" s="3" t="s">
        <v>1122</v>
      </c>
      <c r="E238" s="4"/>
      <c r="F238" s="5">
        <v>8.9999999999999993E-3</v>
      </c>
      <c r="G238" s="7">
        <v>0.55376999999999998</v>
      </c>
      <c r="H238" s="9">
        <v>76.188800000000001</v>
      </c>
      <c r="I238" s="7">
        <v>4.9839299999999993E-3</v>
      </c>
      <c r="J238" s="7">
        <v>6.5415520391448601E-3</v>
      </c>
    </row>
    <row r="239" spans="1:10" x14ac:dyDescent="0.2">
      <c r="A239" s="4" t="s">
        <v>496</v>
      </c>
      <c r="B239" s="4" t="s">
        <v>860</v>
      </c>
      <c r="C239" s="4" t="s">
        <v>930</v>
      </c>
      <c r="D239" s="3" t="s">
        <v>1101</v>
      </c>
      <c r="E239" s="4"/>
      <c r="F239" s="5">
        <v>6.3E-2</v>
      </c>
      <c r="G239" s="7">
        <v>0.52749000000000001</v>
      </c>
      <c r="H239" s="9">
        <v>74.543499999999995</v>
      </c>
      <c r="I239" s="7">
        <v>3.3231870000000004E-2</v>
      </c>
      <c r="J239" s="7">
        <v>4.4580506684016724E-2</v>
      </c>
    </row>
    <row r="240" spans="1:10" x14ac:dyDescent="0.2">
      <c r="A240" s="4" t="s">
        <v>497</v>
      </c>
      <c r="B240" s="4" t="s">
        <v>860</v>
      </c>
      <c r="C240" s="4" t="s">
        <v>930</v>
      </c>
      <c r="D240" s="3" t="s">
        <v>1102</v>
      </c>
      <c r="E240" s="4"/>
      <c r="F240" s="5">
        <v>8.0000000000000002E-3</v>
      </c>
      <c r="G240" s="7">
        <v>0.52749000000000001</v>
      </c>
      <c r="H240" s="9">
        <v>74.543499999999995</v>
      </c>
      <c r="I240" s="7">
        <v>4.2199200000000003E-3</v>
      </c>
      <c r="J240" s="7">
        <v>5.6610167217799011E-3</v>
      </c>
    </row>
    <row r="241" spans="1:10" x14ac:dyDescent="0.2">
      <c r="A241" s="4" t="s">
        <v>498</v>
      </c>
      <c r="B241" s="4" t="s">
        <v>860</v>
      </c>
      <c r="C241" s="4" t="s">
        <v>930</v>
      </c>
      <c r="D241" s="3" t="s">
        <v>1103</v>
      </c>
      <c r="E241" s="4"/>
      <c r="F241" s="5">
        <v>0.27700000000000002</v>
      </c>
      <c r="G241" s="7">
        <v>0.52749000000000001</v>
      </c>
      <c r="H241" s="9">
        <v>74.543499999999995</v>
      </c>
      <c r="I241" s="7">
        <v>0.14611473000000003</v>
      </c>
      <c r="J241" s="7">
        <v>0.19601270399162909</v>
      </c>
    </row>
    <row r="242" spans="1:10" x14ac:dyDescent="0.2">
      <c r="A242" s="4" t="s">
        <v>681</v>
      </c>
      <c r="B242" s="4" t="s">
        <v>908</v>
      </c>
      <c r="C242" s="4" t="s">
        <v>930</v>
      </c>
      <c r="D242" s="3" t="s">
        <v>1152</v>
      </c>
      <c r="E242" s="4"/>
      <c r="F242" s="5">
        <v>0.104</v>
      </c>
      <c r="G242" s="7">
        <v>0.95799999999999996</v>
      </c>
      <c r="H242" s="9">
        <v>97.580799999999996</v>
      </c>
      <c r="I242" s="7">
        <v>9.9631999999999998E-2</v>
      </c>
      <c r="J242" s="7">
        <v>0.10210205286285827</v>
      </c>
    </row>
    <row r="243" spans="1:10" x14ac:dyDescent="0.2">
      <c r="A243" s="4" t="s">
        <v>499</v>
      </c>
      <c r="B243" s="4" t="s">
        <v>860</v>
      </c>
      <c r="C243" s="4" t="s">
        <v>930</v>
      </c>
      <c r="D243" s="3" t="s">
        <v>1104</v>
      </c>
      <c r="E243" s="4"/>
      <c r="F243" s="5">
        <v>0.104</v>
      </c>
      <c r="G243" s="7">
        <v>0.52749000000000001</v>
      </c>
      <c r="H243" s="9">
        <v>74.543499999999995</v>
      </c>
      <c r="I243" s="7">
        <v>5.4858959999999998E-2</v>
      </c>
      <c r="J243" s="7">
        <v>7.3593217383138704E-2</v>
      </c>
    </row>
    <row r="244" spans="1:10" x14ac:dyDescent="0.2">
      <c r="A244" s="4" t="s">
        <v>500</v>
      </c>
      <c r="B244" s="4" t="s">
        <v>860</v>
      </c>
      <c r="C244" s="4" t="s">
        <v>930</v>
      </c>
      <c r="D244" s="3" t="s">
        <v>1105</v>
      </c>
      <c r="E244" s="4"/>
      <c r="F244" s="5">
        <v>0.12</v>
      </c>
      <c r="G244" s="7">
        <v>0.52749000000000001</v>
      </c>
      <c r="H244" s="9">
        <v>74.543499999999995</v>
      </c>
      <c r="I244" s="7">
        <v>6.3298800000000002E-2</v>
      </c>
      <c r="J244" s="7">
        <v>8.4915250826698513E-2</v>
      </c>
    </row>
    <row r="245" spans="1:10" x14ac:dyDescent="0.2">
      <c r="A245" s="4" t="s">
        <v>501</v>
      </c>
      <c r="B245" s="4" t="s">
        <v>860</v>
      </c>
      <c r="C245" s="4" t="s">
        <v>930</v>
      </c>
      <c r="D245" s="3" t="s">
        <v>1106</v>
      </c>
      <c r="E245" s="4"/>
      <c r="F245" s="5">
        <v>8.0000000000000002E-3</v>
      </c>
      <c r="G245" s="7">
        <v>0.52749000000000001</v>
      </c>
      <c r="H245" s="9">
        <v>74.543499999999995</v>
      </c>
      <c r="I245" s="7">
        <v>4.2199200000000003E-3</v>
      </c>
      <c r="J245" s="7">
        <v>5.6610167217799011E-3</v>
      </c>
    </row>
    <row r="246" spans="1:10" x14ac:dyDescent="0.2">
      <c r="A246" s="4" t="s">
        <v>446</v>
      </c>
      <c r="B246" s="4" t="s">
        <v>851</v>
      </c>
      <c r="C246" s="4" t="s">
        <v>930</v>
      </c>
      <c r="D246" s="3" t="s">
        <v>1074</v>
      </c>
      <c r="E246" s="4"/>
      <c r="F246" s="5">
        <v>8.9999999999999993E-3</v>
      </c>
      <c r="G246" s="7">
        <v>0.52749000000000001</v>
      </c>
      <c r="H246" s="9">
        <v>74.543499999999995</v>
      </c>
      <c r="I246" s="7">
        <v>4.7474099999999997E-3</v>
      </c>
      <c r="J246" s="7">
        <v>6.3686438120023874E-3</v>
      </c>
    </row>
    <row r="247" spans="1:10" x14ac:dyDescent="0.2">
      <c r="A247" s="4" t="s">
        <v>448</v>
      </c>
      <c r="B247" s="4" t="s">
        <v>851</v>
      </c>
      <c r="C247" s="4" t="s">
        <v>930</v>
      </c>
      <c r="D247" s="3" t="s">
        <v>1075</v>
      </c>
      <c r="E247" s="4"/>
      <c r="F247" s="5">
        <v>5.0000000000000001E-3</v>
      </c>
      <c r="G247" s="7">
        <v>0.52749000000000001</v>
      </c>
      <c r="H247" s="9">
        <v>74.543499999999995</v>
      </c>
      <c r="I247" s="7">
        <v>2.63745E-3</v>
      </c>
      <c r="J247" s="7">
        <v>3.5381354511124377E-3</v>
      </c>
    </row>
    <row r="248" spans="1:10" x14ac:dyDescent="0.2">
      <c r="A248" s="4" t="s">
        <v>449</v>
      </c>
      <c r="B248" s="4" t="s">
        <v>851</v>
      </c>
      <c r="C248" s="4" t="s">
        <v>930</v>
      </c>
      <c r="D248" s="3" t="s">
        <v>1076</v>
      </c>
      <c r="E248" s="4"/>
      <c r="F248" s="5">
        <v>6.4000000000000001E-2</v>
      </c>
      <c r="G248" s="7">
        <v>0.52749000000000001</v>
      </c>
      <c r="H248" s="9">
        <v>74.543499999999995</v>
      </c>
      <c r="I248" s="7">
        <v>3.3759360000000002E-2</v>
      </c>
      <c r="J248" s="7">
        <v>4.5288133774239209E-2</v>
      </c>
    </row>
    <row r="249" spans="1:10" x14ac:dyDescent="0.2">
      <c r="A249" s="4" t="s">
        <v>450</v>
      </c>
      <c r="B249" s="4" t="s">
        <v>851</v>
      </c>
      <c r="C249" s="4" t="s">
        <v>930</v>
      </c>
      <c r="D249" s="3" t="s">
        <v>1077</v>
      </c>
      <c r="E249" s="4"/>
      <c r="F249" s="5">
        <v>2.8000000000000001E-2</v>
      </c>
      <c r="G249" s="7">
        <v>0.52749000000000001</v>
      </c>
      <c r="H249" s="9">
        <v>74.543499999999995</v>
      </c>
      <c r="I249" s="7">
        <v>1.476972E-2</v>
      </c>
      <c r="J249" s="7">
        <v>1.9813558526229652E-2</v>
      </c>
    </row>
    <row r="250" spans="1:10" x14ac:dyDescent="0.2">
      <c r="A250" s="4" t="s">
        <v>451</v>
      </c>
      <c r="B250" s="4" t="s">
        <v>851</v>
      </c>
      <c r="C250" s="4" t="s">
        <v>930</v>
      </c>
      <c r="D250" s="3" t="s">
        <v>1078</v>
      </c>
      <c r="E250" s="4"/>
      <c r="F250" s="5">
        <v>0.20300000000000001</v>
      </c>
      <c r="G250" s="7">
        <v>0.52749000000000001</v>
      </c>
      <c r="H250" s="9">
        <v>74.543499999999995</v>
      </c>
      <c r="I250" s="7">
        <v>0.10708047000000001</v>
      </c>
      <c r="J250" s="7">
        <v>0.14364829931516498</v>
      </c>
    </row>
    <row r="251" spans="1:10" x14ac:dyDescent="0.2">
      <c r="A251" s="4" t="s">
        <v>454</v>
      </c>
      <c r="B251" s="4" t="s">
        <v>851</v>
      </c>
      <c r="C251" s="4" t="s">
        <v>930</v>
      </c>
      <c r="D251" s="3" t="s">
        <v>1081</v>
      </c>
      <c r="E251" s="4"/>
      <c r="F251" s="5">
        <v>1.7999999999999999E-2</v>
      </c>
      <c r="G251" s="7">
        <v>0.52749000000000001</v>
      </c>
      <c r="H251" s="9">
        <v>74.543499999999995</v>
      </c>
      <c r="I251" s="7">
        <v>9.4948199999999993E-3</v>
      </c>
      <c r="J251" s="7">
        <v>1.2737287624004775E-2</v>
      </c>
    </row>
    <row r="252" spans="1:10" x14ac:dyDescent="0.2">
      <c r="A252" s="4" t="s">
        <v>455</v>
      </c>
      <c r="B252" s="4" t="s">
        <v>851</v>
      </c>
      <c r="C252" s="4" t="s">
        <v>930</v>
      </c>
      <c r="D252" s="3" t="s">
        <v>1082</v>
      </c>
      <c r="E252" s="4"/>
      <c r="F252" s="5">
        <v>7.0999999999999994E-2</v>
      </c>
      <c r="G252" s="7">
        <v>0.52749000000000001</v>
      </c>
      <c r="H252" s="9">
        <v>74.543499999999995</v>
      </c>
      <c r="I252" s="7">
        <v>3.7451789999999999E-2</v>
      </c>
      <c r="J252" s="7">
        <v>5.0241523405796615E-2</v>
      </c>
    </row>
    <row r="253" spans="1:10" x14ac:dyDescent="0.2">
      <c r="A253" s="4" t="s">
        <v>682</v>
      </c>
      <c r="B253" s="4" t="s">
        <v>908</v>
      </c>
      <c r="C253" s="4" t="s">
        <v>930</v>
      </c>
      <c r="D253" s="3" t="s">
        <v>1153</v>
      </c>
      <c r="E253" s="4"/>
      <c r="F253" s="5">
        <v>0.06</v>
      </c>
      <c r="G253" s="7">
        <v>0.95799999999999996</v>
      </c>
      <c r="H253" s="9">
        <v>97.580799999999996</v>
      </c>
      <c r="I253" s="7">
        <v>5.7479999999999996E-2</v>
      </c>
      <c r="J253" s="7">
        <v>5.8905030497802845E-2</v>
      </c>
    </row>
    <row r="254" spans="1:10" x14ac:dyDescent="0.2">
      <c r="A254" s="4" t="s">
        <v>452</v>
      </c>
      <c r="B254" s="4" t="s">
        <v>851</v>
      </c>
      <c r="C254" s="4" t="s">
        <v>930</v>
      </c>
      <c r="D254" s="3" t="s">
        <v>1079</v>
      </c>
      <c r="E254" s="4"/>
      <c r="F254" s="5">
        <v>0.02</v>
      </c>
      <c r="G254" s="7">
        <v>0.52749000000000001</v>
      </c>
      <c r="H254" s="9">
        <v>74.543499999999995</v>
      </c>
      <c r="I254" s="7">
        <v>1.05498E-2</v>
      </c>
      <c r="J254" s="7">
        <v>1.4152541804449751E-2</v>
      </c>
    </row>
    <row r="255" spans="1:10" x14ac:dyDescent="0.2">
      <c r="A255" s="4" t="s">
        <v>453</v>
      </c>
      <c r="B255" s="4" t="s">
        <v>851</v>
      </c>
      <c r="C255" s="4" t="s">
        <v>930</v>
      </c>
      <c r="D255" s="3" t="s">
        <v>1080</v>
      </c>
      <c r="E255" s="4"/>
      <c r="F255" s="5">
        <v>4.2000000000000003E-2</v>
      </c>
      <c r="G255" s="7">
        <v>0.52749000000000001</v>
      </c>
      <c r="H255" s="9">
        <v>74.543499999999995</v>
      </c>
      <c r="I255" s="7">
        <v>2.2154580000000004E-2</v>
      </c>
      <c r="J255" s="7">
        <v>2.9720337789344482E-2</v>
      </c>
    </row>
    <row r="256" spans="1:10" x14ac:dyDescent="0.2">
      <c r="A256" s="4" t="s">
        <v>465</v>
      </c>
      <c r="B256" s="4" t="s">
        <v>853</v>
      </c>
      <c r="C256" s="4" t="s">
        <v>930</v>
      </c>
      <c r="D256" s="3" t="s">
        <v>1086</v>
      </c>
      <c r="E256" s="4"/>
      <c r="F256" s="5">
        <v>3.5999999999999997E-2</v>
      </c>
      <c r="G256" s="7">
        <v>0.65410000000000001</v>
      </c>
      <c r="H256" s="9">
        <v>81.888999999999996</v>
      </c>
      <c r="I256" s="7">
        <v>2.3547599999999998E-2</v>
      </c>
      <c r="J256" s="7">
        <v>2.8755510508126851E-2</v>
      </c>
    </row>
    <row r="257" spans="1:10" x14ac:dyDescent="0.2">
      <c r="A257" s="4" t="s">
        <v>470</v>
      </c>
      <c r="B257" s="4" t="s">
        <v>855</v>
      </c>
      <c r="C257" s="4" t="s">
        <v>930</v>
      </c>
      <c r="D257" s="3" t="s">
        <v>1087</v>
      </c>
      <c r="E257" s="4"/>
      <c r="F257" s="5">
        <v>2.1000000000000001E-2</v>
      </c>
      <c r="G257" s="7">
        <v>0.52749000000000001</v>
      </c>
      <c r="H257" s="9">
        <v>74.543499999999995</v>
      </c>
      <c r="I257" s="7">
        <v>1.1077290000000002E-2</v>
      </c>
      <c r="J257" s="7">
        <v>1.4860168894672241E-2</v>
      </c>
    </row>
    <row r="258" spans="1:10" x14ac:dyDescent="0.2">
      <c r="A258" s="4" t="s">
        <v>471</v>
      </c>
      <c r="B258" s="4" t="s">
        <v>855</v>
      </c>
      <c r="C258" s="4" t="s">
        <v>930</v>
      </c>
      <c r="D258" s="3" t="s">
        <v>1088</v>
      </c>
      <c r="E258" s="4"/>
      <c r="F258" s="5">
        <v>0.156</v>
      </c>
      <c r="G258" s="7">
        <v>0.52749000000000001</v>
      </c>
      <c r="H258" s="9">
        <v>74.543499999999995</v>
      </c>
      <c r="I258" s="7">
        <v>8.2288440000000004E-2</v>
      </c>
      <c r="J258" s="7">
        <v>0.11038982607470807</v>
      </c>
    </row>
    <row r="259" spans="1:10" x14ac:dyDescent="0.2">
      <c r="A259" s="4" t="s">
        <v>472</v>
      </c>
      <c r="B259" s="4" t="s">
        <v>855</v>
      </c>
      <c r="C259" s="4" t="s">
        <v>930</v>
      </c>
      <c r="D259" s="3" t="s">
        <v>1089</v>
      </c>
      <c r="E259" s="4"/>
      <c r="F259" s="5">
        <v>1.2999999999999999E-2</v>
      </c>
      <c r="G259" s="7">
        <v>0.52749000000000001</v>
      </c>
      <c r="H259" s="9">
        <v>74.543499999999995</v>
      </c>
      <c r="I259" s="7">
        <v>6.8573699999999998E-3</v>
      </c>
      <c r="J259" s="7">
        <v>9.199152172892338E-3</v>
      </c>
    </row>
    <row r="260" spans="1:10" x14ac:dyDescent="0.2">
      <c r="A260" s="4" t="s">
        <v>473</v>
      </c>
      <c r="B260" s="4" t="s">
        <v>855</v>
      </c>
      <c r="C260" s="4" t="s">
        <v>930</v>
      </c>
      <c r="D260" s="3" t="s">
        <v>1090</v>
      </c>
      <c r="E260" s="4"/>
      <c r="F260" s="5">
        <v>5.0000000000000001E-3</v>
      </c>
      <c r="G260" s="7">
        <v>0.52749000000000001</v>
      </c>
      <c r="H260" s="9">
        <v>74.543499999999995</v>
      </c>
      <c r="I260" s="7">
        <v>2.63745E-3</v>
      </c>
      <c r="J260" s="7">
        <v>3.5381354511124377E-3</v>
      </c>
    </row>
    <row r="261" spans="1:10" x14ac:dyDescent="0.2">
      <c r="A261" s="4" t="s">
        <v>456</v>
      </c>
      <c r="B261" s="4" t="s">
        <v>852</v>
      </c>
      <c r="C261" s="4" t="s">
        <v>930</v>
      </c>
      <c r="D261" s="3" t="s">
        <v>1083</v>
      </c>
      <c r="E261" s="4"/>
      <c r="F261" s="5">
        <v>0.01</v>
      </c>
      <c r="G261" s="7">
        <v>0.52749000000000001</v>
      </c>
      <c r="H261" s="9">
        <v>74.543499999999995</v>
      </c>
      <c r="I261" s="7">
        <v>5.2748999999999999E-3</v>
      </c>
      <c r="J261" s="7">
        <v>7.0762709022248755E-3</v>
      </c>
    </row>
    <row r="262" spans="1:10" x14ac:dyDescent="0.2">
      <c r="A262" s="4" t="s">
        <v>459</v>
      </c>
      <c r="B262" s="4" t="s">
        <v>852</v>
      </c>
      <c r="C262" s="4" t="s">
        <v>930</v>
      </c>
      <c r="D262" s="3" t="s">
        <v>1085</v>
      </c>
      <c r="E262" s="4"/>
      <c r="F262" s="5">
        <v>0.02</v>
      </c>
      <c r="G262" s="7">
        <v>0.52749000000000001</v>
      </c>
      <c r="H262" s="9">
        <v>74.543499999999995</v>
      </c>
      <c r="I262" s="7">
        <v>1.05498E-2</v>
      </c>
      <c r="J262" s="7">
        <v>1.4152541804449751E-2</v>
      </c>
    </row>
    <row r="263" spans="1:10" x14ac:dyDescent="0.2">
      <c r="A263" s="4" t="s">
        <v>683</v>
      </c>
      <c r="B263" s="4" t="s">
        <v>908</v>
      </c>
      <c r="C263" s="4" t="s">
        <v>930</v>
      </c>
      <c r="D263" s="3" t="s">
        <v>1154</v>
      </c>
      <c r="E263" s="4"/>
      <c r="F263" s="5">
        <v>0.04</v>
      </c>
      <c r="G263" s="7">
        <v>0.95799999999999996</v>
      </c>
      <c r="H263" s="9">
        <v>97.580799999999996</v>
      </c>
      <c r="I263" s="7">
        <v>3.832E-2</v>
      </c>
      <c r="J263" s="7">
        <v>3.9270020331868563E-2</v>
      </c>
    </row>
    <row r="264" spans="1:10" x14ac:dyDescent="0.2">
      <c r="A264" s="4" t="s">
        <v>684</v>
      </c>
      <c r="B264" s="4" t="s">
        <v>908</v>
      </c>
      <c r="C264" s="4" t="s">
        <v>930</v>
      </c>
      <c r="D264" s="3" t="s">
        <v>1155</v>
      </c>
      <c r="E264" s="4"/>
      <c r="F264" s="5">
        <v>3.1E-2</v>
      </c>
      <c r="G264" s="7">
        <v>0.95799999999999996</v>
      </c>
      <c r="H264" s="9">
        <v>97.580799999999996</v>
      </c>
      <c r="I264" s="7">
        <v>2.9697999999999999E-2</v>
      </c>
      <c r="J264" s="7">
        <v>3.0434265757198136E-2</v>
      </c>
    </row>
    <row r="265" spans="1:10" x14ac:dyDescent="0.2">
      <c r="A265" s="4" t="s">
        <v>64</v>
      </c>
      <c r="B265" s="4" t="s">
        <v>789</v>
      </c>
      <c r="C265" s="4" t="s">
        <v>930</v>
      </c>
      <c r="D265" s="3" t="s">
        <v>963</v>
      </c>
      <c r="E265" s="4"/>
      <c r="F265" s="5">
        <v>3.5000000000000003E-2</v>
      </c>
      <c r="G265" s="7">
        <v>0.96765000000000001</v>
      </c>
      <c r="H265" s="9">
        <v>98.088800000000006</v>
      </c>
      <c r="I265" s="7">
        <v>3.3867750000000002E-2</v>
      </c>
      <c r="J265" s="7">
        <v>3.452764229963054E-2</v>
      </c>
    </row>
    <row r="266" spans="1:10" x14ac:dyDescent="0.2">
      <c r="A266" s="4" t="s">
        <v>685</v>
      </c>
      <c r="B266" s="4" t="s">
        <v>908</v>
      </c>
      <c r="C266" s="4" t="s">
        <v>930</v>
      </c>
      <c r="D266" s="3" t="s">
        <v>1156</v>
      </c>
      <c r="E266" s="4"/>
      <c r="F266" s="5">
        <v>4.0000000000000001E-3</v>
      </c>
      <c r="G266" s="7">
        <v>0.95799999999999996</v>
      </c>
      <c r="H266" s="9">
        <v>97.580799999999996</v>
      </c>
      <c r="I266" s="7">
        <v>3.8319999999999999E-3</v>
      </c>
      <c r="J266" s="7">
        <v>3.9270020331868567E-3</v>
      </c>
    </row>
    <row r="267" spans="1:10" x14ac:dyDescent="0.2">
      <c r="A267" s="4" t="s">
        <v>50</v>
      </c>
      <c r="B267" s="4" t="s">
        <v>788</v>
      </c>
      <c r="C267" s="4" t="s">
        <v>930</v>
      </c>
      <c r="D267" s="3" t="s">
        <v>958</v>
      </c>
      <c r="E267" s="4"/>
      <c r="F267" s="5">
        <v>4.9870000000000001</v>
      </c>
      <c r="G267" s="7">
        <v>0.96594000000000002</v>
      </c>
      <c r="H267" s="9">
        <v>97.9178</v>
      </c>
      <c r="I267" s="7">
        <v>4.8171427800000002</v>
      </c>
      <c r="J267" s="7">
        <v>4.9195782380731599</v>
      </c>
    </row>
    <row r="268" spans="1:10" x14ac:dyDescent="0.2">
      <c r="A268" s="4" t="s">
        <v>54</v>
      </c>
      <c r="B268" s="4" t="s">
        <v>788</v>
      </c>
      <c r="C268" s="4" t="s">
        <v>930</v>
      </c>
      <c r="D268" s="3" t="s">
        <v>960</v>
      </c>
      <c r="E268" s="4"/>
      <c r="F268" s="5">
        <v>0.66700000000000004</v>
      </c>
      <c r="G268" s="7">
        <v>0.96594000000000002</v>
      </c>
      <c r="H268" s="9">
        <v>97.9178</v>
      </c>
      <c r="I268" s="7">
        <v>0.64428198000000003</v>
      </c>
      <c r="J268" s="7">
        <v>0.65798249143669485</v>
      </c>
    </row>
    <row r="269" spans="1:10" x14ac:dyDescent="0.2">
      <c r="A269" s="4" t="s">
        <v>747</v>
      </c>
      <c r="B269" s="4" t="s">
        <v>923</v>
      </c>
      <c r="C269" s="4" t="s">
        <v>930</v>
      </c>
      <c r="D269" s="3" t="s">
        <v>1181</v>
      </c>
      <c r="E269" s="4"/>
      <c r="F269" s="5">
        <v>5.0000000000000001E-3</v>
      </c>
      <c r="G269" s="7">
        <v>0.95704999999999996</v>
      </c>
      <c r="H269" s="9">
        <v>97.560599999999994</v>
      </c>
      <c r="I269" s="7">
        <v>4.7852499999999996E-3</v>
      </c>
      <c r="J269" s="7">
        <v>4.9049001338655153E-3</v>
      </c>
    </row>
    <row r="270" spans="1:10" x14ac:dyDescent="0.2">
      <c r="A270" s="4" t="s">
        <v>748</v>
      </c>
      <c r="B270" s="4" t="s">
        <v>923</v>
      </c>
      <c r="C270" s="4" t="s">
        <v>930</v>
      </c>
      <c r="D270" s="3" t="s">
        <v>1182</v>
      </c>
      <c r="E270" s="4"/>
      <c r="F270" s="5">
        <v>1.4E-2</v>
      </c>
      <c r="G270" s="7">
        <v>0.95704999999999996</v>
      </c>
      <c r="H270" s="9">
        <v>97.560599999999994</v>
      </c>
      <c r="I270" s="7">
        <v>1.3398699999999999E-2</v>
      </c>
      <c r="J270" s="7">
        <v>1.3733720374823443E-2</v>
      </c>
    </row>
    <row r="271" spans="1:10" x14ac:dyDescent="0.2">
      <c r="A271" s="4" t="s">
        <v>749</v>
      </c>
      <c r="B271" s="4" t="s">
        <v>923</v>
      </c>
      <c r="C271" s="4" t="s">
        <v>930</v>
      </c>
      <c r="D271" s="3" t="s">
        <v>1181</v>
      </c>
      <c r="E271" s="4"/>
      <c r="F271" s="5">
        <v>0</v>
      </c>
      <c r="G271" s="7">
        <v>0.95704999999999996</v>
      </c>
      <c r="H271" s="9">
        <v>97.560599999999994</v>
      </c>
      <c r="I271" s="7">
        <v>0</v>
      </c>
      <c r="J271" s="7">
        <v>0</v>
      </c>
    </row>
    <row r="272" spans="1:10" x14ac:dyDescent="0.2">
      <c r="A272" s="4" t="s">
        <v>750</v>
      </c>
      <c r="B272" s="4" t="s">
        <v>923</v>
      </c>
      <c r="C272" s="4" t="s">
        <v>930</v>
      </c>
      <c r="D272" s="3" t="s">
        <v>1183</v>
      </c>
      <c r="E272" s="4"/>
      <c r="F272" s="5">
        <v>0</v>
      </c>
      <c r="G272" s="7">
        <v>0.95704999999999996</v>
      </c>
      <c r="H272" s="9">
        <v>97.560599999999994</v>
      </c>
      <c r="I272" s="7">
        <v>0</v>
      </c>
      <c r="J272" s="7">
        <v>0</v>
      </c>
    </row>
    <row r="273" spans="1:10" x14ac:dyDescent="0.2">
      <c r="A273" s="4" t="s">
        <v>751</v>
      </c>
      <c r="B273" s="4" t="s">
        <v>923</v>
      </c>
      <c r="C273" s="4" t="s">
        <v>930</v>
      </c>
      <c r="D273" s="3" t="s">
        <v>1184</v>
      </c>
      <c r="E273" s="4"/>
      <c r="F273" s="5">
        <v>0</v>
      </c>
      <c r="G273" s="7">
        <v>0.95704999999999996</v>
      </c>
      <c r="H273" s="9">
        <v>97.560599999999994</v>
      </c>
      <c r="I273" s="7">
        <v>0</v>
      </c>
      <c r="J273" s="7">
        <v>0</v>
      </c>
    </row>
    <row r="274" spans="1:10" x14ac:dyDescent="0.2">
      <c r="A274" s="4" t="s">
        <v>752</v>
      </c>
      <c r="B274" s="4" t="s">
        <v>923</v>
      </c>
      <c r="C274" s="4" t="s">
        <v>930</v>
      </c>
      <c r="D274" s="3" t="s">
        <v>1185</v>
      </c>
      <c r="E274" s="4"/>
      <c r="F274" s="5">
        <v>0</v>
      </c>
      <c r="G274" s="7">
        <v>0.95704999999999996</v>
      </c>
      <c r="H274" s="9">
        <v>97.560599999999994</v>
      </c>
      <c r="I274" s="7">
        <v>0</v>
      </c>
      <c r="J274" s="7">
        <v>0</v>
      </c>
    </row>
    <row r="275" spans="1:10" x14ac:dyDescent="0.2">
      <c r="A275" s="4" t="s">
        <v>753</v>
      </c>
      <c r="B275" s="4" t="s">
        <v>923</v>
      </c>
      <c r="C275" s="4" t="s">
        <v>930</v>
      </c>
      <c r="D275" s="3" t="s">
        <v>1186</v>
      </c>
      <c r="E275" s="4"/>
      <c r="F275" s="5">
        <v>1.6E-2</v>
      </c>
      <c r="G275" s="7">
        <v>0.95704999999999996</v>
      </c>
      <c r="H275" s="9">
        <v>97.560599999999994</v>
      </c>
      <c r="I275" s="7">
        <v>1.53128E-2</v>
      </c>
      <c r="J275" s="7">
        <v>1.5695680428369649E-2</v>
      </c>
    </row>
    <row r="276" spans="1:10" x14ac:dyDescent="0.2">
      <c r="A276" s="4" t="s">
        <v>65</v>
      </c>
      <c r="B276" s="4" t="s">
        <v>789</v>
      </c>
      <c r="C276" s="4" t="s">
        <v>930</v>
      </c>
      <c r="D276" s="3" t="s">
        <v>964</v>
      </c>
      <c r="E276" s="4"/>
      <c r="F276" s="5">
        <v>1.0660000000000001</v>
      </c>
      <c r="G276" s="7">
        <v>0.96765000000000001</v>
      </c>
      <c r="H276" s="9">
        <v>98.088800000000006</v>
      </c>
      <c r="I276" s="7">
        <v>1.0315149000000001</v>
      </c>
      <c r="J276" s="7">
        <v>1.0516133340401759</v>
      </c>
    </row>
    <row r="277" spans="1:10" x14ac:dyDescent="0.2">
      <c r="A277" s="4" t="s">
        <v>754</v>
      </c>
      <c r="B277" s="4" t="s">
        <v>923</v>
      </c>
      <c r="C277" s="4" t="s">
        <v>930</v>
      </c>
      <c r="D277" s="3" t="s">
        <v>1187</v>
      </c>
      <c r="E277" s="4"/>
      <c r="F277" s="5">
        <v>3.7999999999999999E-2</v>
      </c>
      <c r="G277" s="7">
        <v>0.95704999999999996</v>
      </c>
      <c r="H277" s="9">
        <v>97.560599999999994</v>
      </c>
      <c r="I277" s="7">
        <v>3.6367899999999995E-2</v>
      </c>
      <c r="J277" s="7">
        <v>3.7277241017377914E-2</v>
      </c>
    </row>
    <row r="278" spans="1:10" x14ac:dyDescent="0.2">
      <c r="A278" s="4" t="s">
        <v>71</v>
      </c>
      <c r="B278" s="4" t="s">
        <v>791</v>
      </c>
      <c r="C278" s="4" t="s">
        <v>930</v>
      </c>
      <c r="D278" s="3" t="s">
        <v>967</v>
      </c>
      <c r="E278" s="4"/>
      <c r="F278" s="5">
        <v>0.84599999999999997</v>
      </c>
      <c r="G278" s="7">
        <v>0.96621999999999997</v>
      </c>
      <c r="H278" s="9">
        <v>98.040700000000001</v>
      </c>
      <c r="I278" s="7">
        <v>0.81742211999999992</v>
      </c>
      <c r="J278" s="7">
        <v>0.8337579393047988</v>
      </c>
    </row>
    <row r="279" spans="1:10" x14ac:dyDescent="0.2">
      <c r="A279" s="4" t="s">
        <v>78</v>
      </c>
      <c r="B279" s="4" t="s">
        <v>791</v>
      </c>
      <c r="C279" s="4" t="s">
        <v>930</v>
      </c>
      <c r="D279" s="3" t="s">
        <v>968</v>
      </c>
      <c r="E279" s="4"/>
      <c r="F279" s="5">
        <v>0.66800000000000004</v>
      </c>
      <c r="G279" s="7">
        <v>0.96621999999999997</v>
      </c>
      <c r="H279" s="9">
        <v>98.040700000000001</v>
      </c>
      <c r="I279" s="7">
        <v>0.64543496</v>
      </c>
      <c r="J279" s="7">
        <v>0.65833369202790271</v>
      </c>
    </row>
    <row r="280" spans="1:10" x14ac:dyDescent="0.2">
      <c r="A280" s="4" t="s">
        <v>82</v>
      </c>
      <c r="B280" s="4" t="s">
        <v>791</v>
      </c>
      <c r="C280" s="4" t="s">
        <v>930</v>
      </c>
      <c r="D280" s="3" t="s">
        <v>969</v>
      </c>
      <c r="E280" s="4"/>
      <c r="F280" s="5">
        <v>0.23899999999999999</v>
      </c>
      <c r="G280" s="7">
        <v>0.96621999999999997</v>
      </c>
      <c r="H280" s="9">
        <v>98.040700000000001</v>
      </c>
      <c r="I280" s="7">
        <v>0.23092657999999999</v>
      </c>
      <c r="J280" s="7">
        <v>0.23554154550100109</v>
      </c>
    </row>
    <row r="281" spans="1:10" x14ac:dyDescent="0.2">
      <c r="A281" s="4" t="s">
        <v>770</v>
      </c>
      <c r="B281" s="4" t="s">
        <v>781</v>
      </c>
      <c r="C281" s="4" t="s">
        <v>930</v>
      </c>
      <c r="D281" s="3" t="s">
        <v>1197</v>
      </c>
      <c r="E281" s="4"/>
      <c r="F281" s="5">
        <v>2.9000000000000001E-2</v>
      </c>
      <c r="G281" s="7">
        <v>0.95421</v>
      </c>
      <c r="H281" s="9">
        <v>97.412000000000006</v>
      </c>
      <c r="I281" s="7">
        <v>2.767209E-2</v>
      </c>
      <c r="J281" s="7">
        <v>2.840727015152137E-2</v>
      </c>
    </row>
    <row r="282" spans="1:10" x14ac:dyDescent="0.2">
      <c r="A282" s="4" t="s">
        <v>771</v>
      </c>
      <c r="B282" s="4" t="s">
        <v>781</v>
      </c>
      <c r="C282" s="4" t="s">
        <v>930</v>
      </c>
      <c r="D282" s="3" t="s">
        <v>1198</v>
      </c>
      <c r="E282" s="4"/>
      <c r="F282" s="5">
        <v>0</v>
      </c>
      <c r="G282" s="7">
        <v>0.95421</v>
      </c>
      <c r="H282" s="9">
        <v>97.412000000000006</v>
      </c>
      <c r="I282" s="7">
        <v>0</v>
      </c>
      <c r="J282" s="7">
        <v>0</v>
      </c>
    </row>
    <row r="283" spans="1:10" x14ac:dyDescent="0.2">
      <c r="A283" s="4" t="s">
        <v>772</v>
      </c>
      <c r="B283" s="4" t="s">
        <v>781</v>
      </c>
      <c r="C283" s="4" t="s">
        <v>930</v>
      </c>
      <c r="D283" s="3" t="s">
        <v>1199</v>
      </c>
      <c r="E283" s="4"/>
      <c r="F283" s="5">
        <v>0</v>
      </c>
      <c r="G283" s="7">
        <v>0.95421</v>
      </c>
      <c r="H283" s="9">
        <v>97.412000000000006</v>
      </c>
      <c r="I283" s="7">
        <v>0</v>
      </c>
      <c r="J283" s="7">
        <v>0</v>
      </c>
    </row>
    <row r="284" spans="1:10" x14ac:dyDescent="0.2">
      <c r="A284" s="4" t="s">
        <v>773</v>
      </c>
      <c r="B284" s="4" t="s">
        <v>781</v>
      </c>
      <c r="C284" s="4" t="s">
        <v>930</v>
      </c>
      <c r="D284" s="3" t="s">
        <v>1200</v>
      </c>
      <c r="E284" s="4"/>
      <c r="F284" s="5">
        <v>0</v>
      </c>
      <c r="G284" s="7">
        <v>0.95421</v>
      </c>
      <c r="H284" s="9">
        <v>97.412000000000006</v>
      </c>
      <c r="I284" s="7">
        <v>0</v>
      </c>
      <c r="J284" s="7">
        <v>0</v>
      </c>
    </row>
    <row r="285" spans="1:10" x14ac:dyDescent="0.2">
      <c r="A285" s="4" t="s">
        <v>777</v>
      </c>
      <c r="B285" s="4" t="s">
        <v>781</v>
      </c>
      <c r="C285" s="4" t="s">
        <v>930</v>
      </c>
      <c r="D285" s="3" t="s">
        <v>1201</v>
      </c>
      <c r="E285" s="4"/>
      <c r="F285" s="5">
        <v>2.5999999999999999E-2</v>
      </c>
      <c r="G285" s="7">
        <v>0.95421</v>
      </c>
      <c r="H285" s="9">
        <v>97.412000000000006</v>
      </c>
      <c r="I285" s="7">
        <v>2.4809459999999998E-2</v>
      </c>
      <c r="J285" s="7">
        <v>2.5468587032398467E-2</v>
      </c>
    </row>
    <row r="286" spans="1:10" x14ac:dyDescent="0.2">
      <c r="A286" s="4" t="s">
        <v>778</v>
      </c>
      <c r="B286" s="4" t="s">
        <v>781</v>
      </c>
      <c r="C286" s="4" t="s">
        <v>930</v>
      </c>
      <c r="D286" s="3" t="s">
        <v>1202</v>
      </c>
      <c r="E286" s="4"/>
      <c r="F286" s="5">
        <v>5.0000000000000001E-3</v>
      </c>
      <c r="G286" s="7">
        <v>0.95421</v>
      </c>
      <c r="H286" s="9">
        <v>97.412000000000006</v>
      </c>
      <c r="I286" s="7">
        <v>4.7710499999999998E-3</v>
      </c>
      <c r="J286" s="7">
        <v>4.8978051985381667E-3</v>
      </c>
    </row>
    <row r="287" spans="1:10" x14ac:dyDescent="0.2">
      <c r="A287" s="4" t="s">
        <v>767</v>
      </c>
      <c r="B287" s="4" t="s">
        <v>928</v>
      </c>
      <c r="C287" s="4" t="s">
        <v>930</v>
      </c>
      <c r="D287" s="3" t="s">
        <v>1190</v>
      </c>
      <c r="E287" s="4"/>
      <c r="F287" s="5">
        <v>0</v>
      </c>
      <c r="G287" s="7">
        <v>0.96009</v>
      </c>
      <c r="H287" s="9">
        <v>97.748000000000005</v>
      </c>
      <c r="I287" s="7">
        <v>0</v>
      </c>
      <c r="J287" s="7">
        <v>0</v>
      </c>
    </row>
    <row r="288" spans="1:10" x14ac:dyDescent="0.2">
      <c r="A288" s="4" t="s">
        <v>12</v>
      </c>
      <c r="B288" s="4" t="s">
        <v>781</v>
      </c>
      <c r="C288" s="4" t="s">
        <v>930</v>
      </c>
      <c r="D288" s="3" t="s">
        <v>935</v>
      </c>
      <c r="E288" s="4"/>
      <c r="F288" s="5">
        <v>6.0000000000000001E-3</v>
      </c>
      <c r="G288" s="7">
        <v>0.95421</v>
      </c>
      <c r="H288" s="9">
        <v>97.412000000000006</v>
      </c>
      <c r="I288" s="7">
        <v>5.7252600000000002E-3</v>
      </c>
      <c r="J288" s="7">
        <v>5.8773662382458009E-3</v>
      </c>
    </row>
    <row r="289" spans="1:10" x14ac:dyDescent="0.2">
      <c r="A289" s="4" t="s">
        <v>13</v>
      </c>
      <c r="B289" s="4" t="s">
        <v>781</v>
      </c>
      <c r="C289" s="4" t="s">
        <v>930</v>
      </c>
      <c r="D289" s="3" t="s">
        <v>936</v>
      </c>
      <c r="E289" s="4"/>
      <c r="F289" s="5">
        <v>2.5000000000000001E-2</v>
      </c>
      <c r="G289" s="7">
        <v>0.95421</v>
      </c>
      <c r="H289" s="9">
        <v>97.412000000000006</v>
      </c>
      <c r="I289" s="7">
        <v>2.3855250000000001E-2</v>
      </c>
      <c r="J289" s="7">
        <v>2.4489025992690837E-2</v>
      </c>
    </row>
    <row r="290" spans="1:10" x14ac:dyDescent="0.2">
      <c r="A290" s="4" t="s">
        <v>15</v>
      </c>
      <c r="B290" s="4" t="s">
        <v>781</v>
      </c>
      <c r="C290" s="4" t="s">
        <v>930</v>
      </c>
      <c r="D290" s="3" t="s">
        <v>938</v>
      </c>
      <c r="E290" s="4"/>
      <c r="F290" s="5">
        <v>1.6E-2</v>
      </c>
      <c r="G290" s="7">
        <v>0.95421</v>
      </c>
      <c r="H290" s="9">
        <v>97.412000000000006</v>
      </c>
      <c r="I290" s="7">
        <v>1.5267360000000001E-2</v>
      </c>
      <c r="J290" s="7">
        <v>1.5672976635322137E-2</v>
      </c>
    </row>
    <row r="291" spans="1:10" x14ac:dyDescent="0.2">
      <c r="A291" s="4" t="s">
        <v>16</v>
      </c>
      <c r="B291" s="4" t="s">
        <v>781</v>
      </c>
      <c r="C291" s="4" t="s">
        <v>930</v>
      </c>
      <c r="D291" s="3" t="s">
        <v>939</v>
      </c>
      <c r="E291" s="4"/>
      <c r="F291" s="5">
        <v>0.20499999999999999</v>
      </c>
      <c r="G291" s="7">
        <v>0.95421</v>
      </c>
      <c r="H291" s="9">
        <v>97.412000000000006</v>
      </c>
      <c r="I291" s="7">
        <v>0.19561304999999998</v>
      </c>
      <c r="J291" s="7">
        <v>0.20081001314006483</v>
      </c>
    </row>
    <row r="292" spans="1:10" x14ac:dyDescent="0.2">
      <c r="A292" s="4" t="s">
        <v>740</v>
      </c>
      <c r="B292" s="4" t="s">
        <v>922</v>
      </c>
      <c r="C292" s="4" t="s">
        <v>930</v>
      </c>
      <c r="D292" s="3" t="s">
        <v>1179</v>
      </c>
      <c r="E292" s="4"/>
      <c r="F292" s="5">
        <v>0.01</v>
      </c>
      <c r="G292" s="7">
        <v>0.95704999999999996</v>
      </c>
      <c r="H292" s="9">
        <v>97.560599999999994</v>
      </c>
      <c r="I292" s="7">
        <v>9.5704999999999991E-3</v>
      </c>
      <c r="J292" s="7">
        <v>9.8098002677310305E-3</v>
      </c>
    </row>
    <row r="293" spans="1:10" x14ac:dyDescent="0.2">
      <c r="A293" s="4" t="s">
        <v>33</v>
      </c>
      <c r="B293" s="4" t="s">
        <v>785</v>
      </c>
      <c r="C293" s="4" t="s">
        <v>930</v>
      </c>
      <c r="D293" s="3" t="s">
        <v>948</v>
      </c>
      <c r="E293" s="4"/>
      <c r="F293" s="5">
        <v>0.01</v>
      </c>
      <c r="G293" s="7">
        <v>0.95704999999999996</v>
      </c>
      <c r="H293" s="9">
        <v>97.560599999999994</v>
      </c>
      <c r="I293" s="7">
        <v>9.5704999999999991E-3</v>
      </c>
      <c r="J293" s="7">
        <v>9.8098002677310305E-3</v>
      </c>
    </row>
    <row r="294" spans="1:10" x14ac:dyDescent="0.2">
      <c r="A294" s="4" t="s">
        <v>34</v>
      </c>
      <c r="B294" s="4" t="s">
        <v>785</v>
      </c>
      <c r="C294" s="4" t="s">
        <v>930</v>
      </c>
      <c r="D294" s="3" t="s">
        <v>949</v>
      </c>
      <c r="E294" s="4"/>
      <c r="F294" s="5">
        <v>7.0000000000000001E-3</v>
      </c>
      <c r="G294" s="7">
        <v>0.95704999999999996</v>
      </c>
      <c r="H294" s="9">
        <v>97.560599999999994</v>
      </c>
      <c r="I294" s="7">
        <v>6.6993499999999997E-3</v>
      </c>
      <c r="J294" s="7">
        <v>6.8668601874117214E-3</v>
      </c>
    </row>
    <row r="295" spans="1:10" x14ac:dyDescent="0.2">
      <c r="A295" s="4" t="s">
        <v>35</v>
      </c>
      <c r="B295" s="4" t="s">
        <v>785</v>
      </c>
      <c r="C295" s="4" t="s">
        <v>930</v>
      </c>
      <c r="D295" s="3" t="s">
        <v>950</v>
      </c>
      <c r="E295" s="4"/>
      <c r="F295" s="5">
        <v>0.01</v>
      </c>
      <c r="G295" s="7">
        <v>0.95704999999999996</v>
      </c>
      <c r="H295" s="9">
        <v>97.560599999999994</v>
      </c>
      <c r="I295" s="7">
        <v>9.5704999999999991E-3</v>
      </c>
      <c r="J295" s="7">
        <v>9.8098002677310305E-3</v>
      </c>
    </row>
    <row r="296" spans="1:10" x14ac:dyDescent="0.2">
      <c r="A296" s="4" t="s">
        <v>36</v>
      </c>
      <c r="B296" s="4" t="s">
        <v>785</v>
      </c>
      <c r="C296" s="4" t="s">
        <v>930</v>
      </c>
      <c r="D296" s="3" t="s">
        <v>951</v>
      </c>
      <c r="E296" s="4"/>
      <c r="F296" s="5">
        <v>0</v>
      </c>
      <c r="G296" s="7">
        <v>0.95704999999999996</v>
      </c>
      <c r="H296" s="9">
        <v>97.560599999999994</v>
      </c>
      <c r="I296" s="7">
        <v>0</v>
      </c>
      <c r="J296" s="7">
        <v>0</v>
      </c>
    </row>
    <row r="297" spans="1:10" x14ac:dyDescent="0.2">
      <c r="A297" s="4" t="s">
        <v>37</v>
      </c>
      <c r="B297" s="4" t="s">
        <v>785</v>
      </c>
      <c r="C297" s="4" t="s">
        <v>930</v>
      </c>
      <c r="D297" s="3" t="s">
        <v>952</v>
      </c>
      <c r="E297" s="4"/>
      <c r="F297" s="5">
        <v>7.0000000000000001E-3</v>
      </c>
      <c r="G297" s="7">
        <v>0.95704999999999996</v>
      </c>
      <c r="H297" s="9">
        <v>97.560599999999994</v>
      </c>
      <c r="I297" s="7">
        <v>6.6993499999999997E-3</v>
      </c>
      <c r="J297" s="7">
        <v>6.8668601874117214E-3</v>
      </c>
    </row>
    <row r="298" spans="1:10" x14ac:dyDescent="0.2">
      <c r="A298" s="4" t="s">
        <v>730</v>
      </c>
      <c r="B298" s="4" t="s">
        <v>920</v>
      </c>
      <c r="C298" s="4" t="s">
        <v>930</v>
      </c>
      <c r="D298" s="3" t="s">
        <v>1175</v>
      </c>
      <c r="E298" s="4"/>
      <c r="F298" s="5">
        <v>8.5999999999999993E-2</v>
      </c>
      <c r="G298" s="7">
        <v>0.93757000000000001</v>
      </c>
      <c r="H298" s="9">
        <v>96.520399999999995</v>
      </c>
      <c r="I298" s="7">
        <v>8.0631019999999998E-2</v>
      </c>
      <c r="J298" s="7">
        <v>8.3537801335261772E-2</v>
      </c>
    </row>
    <row r="299" spans="1:10" x14ac:dyDescent="0.2">
      <c r="A299" s="4" t="s">
        <v>40</v>
      </c>
      <c r="B299" s="4" t="s">
        <v>785</v>
      </c>
      <c r="C299" s="4" t="s">
        <v>930</v>
      </c>
      <c r="D299" s="3" t="s">
        <v>953</v>
      </c>
      <c r="E299" s="4"/>
      <c r="F299" s="5">
        <v>3.5000000000000003E-2</v>
      </c>
      <c r="G299" s="7">
        <v>0.95704999999999996</v>
      </c>
      <c r="H299" s="9">
        <v>97.560599999999994</v>
      </c>
      <c r="I299" s="7">
        <v>3.3496749999999999E-2</v>
      </c>
      <c r="J299" s="7">
        <v>3.4334300937058609E-2</v>
      </c>
    </row>
    <row r="300" spans="1:10" x14ac:dyDescent="0.2">
      <c r="A300" s="4" t="s">
        <v>41</v>
      </c>
      <c r="B300" s="4" t="s">
        <v>785</v>
      </c>
      <c r="C300" s="4" t="s">
        <v>930</v>
      </c>
      <c r="D300" s="3" t="s">
        <v>954</v>
      </c>
      <c r="E300" s="4"/>
      <c r="F300" s="5">
        <v>5.0000000000000001E-3</v>
      </c>
      <c r="G300" s="7">
        <v>0.95704999999999996</v>
      </c>
      <c r="H300" s="9">
        <v>97.560599999999994</v>
      </c>
      <c r="I300" s="7">
        <v>4.7852499999999996E-3</v>
      </c>
      <c r="J300" s="7">
        <v>4.9049001338655153E-3</v>
      </c>
    </row>
    <row r="301" spans="1:10" x14ac:dyDescent="0.2">
      <c r="A301" s="4" t="s">
        <v>45</v>
      </c>
      <c r="B301" s="4" t="s">
        <v>785</v>
      </c>
      <c r="C301" s="4" t="s">
        <v>930</v>
      </c>
      <c r="D301" s="3" t="s">
        <v>956</v>
      </c>
      <c r="E301" s="4"/>
      <c r="F301" s="5">
        <v>0</v>
      </c>
      <c r="G301" s="7">
        <v>0.95704999999999996</v>
      </c>
      <c r="H301" s="9">
        <v>97.560599999999994</v>
      </c>
      <c r="I301" s="7">
        <v>0</v>
      </c>
      <c r="J301" s="7">
        <v>0</v>
      </c>
    </row>
    <row r="302" spans="1:10" x14ac:dyDescent="0.2">
      <c r="A302" s="4" t="s">
        <v>46</v>
      </c>
      <c r="B302" s="4" t="s">
        <v>785</v>
      </c>
      <c r="C302" s="4" t="s">
        <v>930</v>
      </c>
      <c r="D302" s="3" t="s">
        <v>957</v>
      </c>
      <c r="E302" s="4"/>
      <c r="F302" s="5">
        <v>5.0000000000000001E-3</v>
      </c>
      <c r="G302" s="7">
        <v>0.95704999999999996</v>
      </c>
      <c r="H302" s="9">
        <v>97.560599999999994</v>
      </c>
      <c r="I302" s="7">
        <v>4.7852499999999996E-3</v>
      </c>
      <c r="J302" s="7">
        <v>4.9049001338655153E-3</v>
      </c>
    </row>
    <row r="303" spans="1:10" x14ac:dyDescent="0.2">
      <c r="A303" s="4" t="s">
        <v>24</v>
      </c>
      <c r="B303" s="4" t="s">
        <v>783</v>
      </c>
      <c r="C303" s="4" t="s">
        <v>930</v>
      </c>
      <c r="D303" s="3" t="s">
        <v>944</v>
      </c>
      <c r="E303" s="4"/>
      <c r="F303" s="5">
        <v>0</v>
      </c>
      <c r="G303" s="7">
        <v>0.95704999999999996</v>
      </c>
      <c r="H303" s="9">
        <v>97.560599999999994</v>
      </c>
      <c r="I303" s="7">
        <v>0</v>
      </c>
      <c r="J303" s="7">
        <v>0</v>
      </c>
    </row>
    <row r="304" spans="1:10" x14ac:dyDescent="0.2">
      <c r="A304" s="4" t="s">
        <v>25</v>
      </c>
      <c r="B304" s="4" t="s">
        <v>783</v>
      </c>
      <c r="C304" s="4" t="s">
        <v>930</v>
      </c>
      <c r="D304" s="3" t="s">
        <v>945</v>
      </c>
      <c r="E304" s="4"/>
      <c r="F304" s="5">
        <v>4.0000000000000001E-3</v>
      </c>
      <c r="G304" s="7">
        <v>0.95704999999999996</v>
      </c>
      <c r="H304" s="9">
        <v>97.560599999999994</v>
      </c>
      <c r="I304" s="7">
        <v>3.8281999999999999E-3</v>
      </c>
      <c r="J304" s="7">
        <v>3.9239201070924122E-3</v>
      </c>
    </row>
    <row r="305" spans="1:10" x14ac:dyDescent="0.2">
      <c r="A305" s="4" t="s">
        <v>27</v>
      </c>
      <c r="B305" s="4" t="s">
        <v>783</v>
      </c>
      <c r="C305" s="4" t="s">
        <v>930</v>
      </c>
      <c r="D305" s="3" t="s">
        <v>946</v>
      </c>
      <c r="E305" s="4"/>
      <c r="F305" s="5">
        <v>0</v>
      </c>
      <c r="G305" s="7">
        <v>0.95704999999999996</v>
      </c>
      <c r="H305" s="9">
        <v>97.560599999999994</v>
      </c>
      <c r="I305" s="7">
        <v>0</v>
      </c>
      <c r="J305" s="7">
        <v>0</v>
      </c>
    </row>
    <row r="306" spans="1:10" x14ac:dyDescent="0.2">
      <c r="A306" s="4" t="s">
        <v>28</v>
      </c>
      <c r="B306" s="4" t="s">
        <v>783</v>
      </c>
      <c r="C306" s="4" t="s">
        <v>930</v>
      </c>
      <c r="D306" s="3" t="s">
        <v>947</v>
      </c>
      <c r="E306" s="4"/>
      <c r="F306" s="5">
        <v>0.159</v>
      </c>
      <c r="G306" s="7">
        <v>0.95704999999999996</v>
      </c>
      <c r="H306" s="9">
        <v>97.560599999999994</v>
      </c>
      <c r="I306" s="7">
        <v>0.15217095</v>
      </c>
      <c r="J306" s="7">
        <v>0.15597582425692338</v>
      </c>
    </row>
    <row r="307" spans="1:10" x14ac:dyDescent="0.2">
      <c r="A307" s="4" t="s">
        <v>601</v>
      </c>
      <c r="B307" s="4" t="s">
        <v>891</v>
      </c>
      <c r="C307" s="4" t="s">
        <v>930</v>
      </c>
      <c r="D307" s="3" t="s">
        <v>1138</v>
      </c>
      <c r="E307" s="4"/>
      <c r="F307" s="5">
        <v>1.4999999999999999E-2</v>
      </c>
      <c r="G307" s="7">
        <v>0.95269999999999999</v>
      </c>
      <c r="H307" s="9">
        <v>97.365399999999994</v>
      </c>
      <c r="I307" s="7">
        <v>1.4290499999999999E-2</v>
      </c>
      <c r="J307" s="7">
        <v>1.4677185119149103E-2</v>
      </c>
    </row>
    <row r="308" spans="1:10" x14ac:dyDescent="0.2">
      <c r="A308" s="4" t="s">
        <v>621</v>
      </c>
      <c r="B308" s="4" t="s">
        <v>895</v>
      </c>
      <c r="C308" s="4" t="s">
        <v>930</v>
      </c>
      <c r="D308" s="3" t="s">
        <v>1091</v>
      </c>
      <c r="E308" s="4"/>
      <c r="F308" s="5">
        <v>2E-3</v>
      </c>
      <c r="G308" s="7">
        <v>0.95365</v>
      </c>
      <c r="H308" s="9">
        <v>97.4</v>
      </c>
      <c r="I308" s="7">
        <v>1.9073E-3</v>
      </c>
      <c r="J308" s="7">
        <v>1.9582135523613961E-3</v>
      </c>
    </row>
    <row r="309" spans="1:10" x14ac:dyDescent="0.2">
      <c r="A309" s="4" t="s">
        <v>732</v>
      </c>
      <c r="B309" s="4" t="s">
        <v>920</v>
      </c>
      <c r="C309" s="4" t="s">
        <v>930</v>
      </c>
      <c r="D309" s="3" t="s">
        <v>1176</v>
      </c>
      <c r="E309" s="4"/>
      <c r="F309" s="5">
        <v>0.219</v>
      </c>
      <c r="G309" s="7">
        <v>0.93757000000000001</v>
      </c>
      <c r="H309" s="9">
        <v>96.520399999999995</v>
      </c>
      <c r="I309" s="7">
        <v>0.20532783000000002</v>
      </c>
      <c r="J309" s="7">
        <v>0.21272998247002708</v>
      </c>
    </row>
    <row r="310" spans="1:10" x14ac:dyDescent="0.2">
      <c r="A310" s="4" t="s">
        <v>755</v>
      </c>
      <c r="B310" s="4" t="s">
        <v>924</v>
      </c>
      <c r="C310" s="4" t="s">
        <v>930</v>
      </c>
      <c r="D310" s="3" t="s">
        <v>1188</v>
      </c>
      <c r="E310" s="4"/>
      <c r="F310" s="5">
        <v>0</v>
      </c>
      <c r="G310" s="7">
        <v>0.95704999999999996</v>
      </c>
      <c r="H310" s="9">
        <v>97.560599999999994</v>
      </c>
      <c r="I310" s="7">
        <v>0</v>
      </c>
      <c r="J310" s="7">
        <v>0</v>
      </c>
    </row>
    <row r="311" spans="1:10" x14ac:dyDescent="0.2">
      <c r="A311" s="4" t="s">
        <v>702</v>
      </c>
      <c r="B311" s="4" t="s">
        <v>912</v>
      </c>
      <c r="C311" s="4" t="s">
        <v>930</v>
      </c>
      <c r="D311" s="3" t="s">
        <v>1166</v>
      </c>
      <c r="E311" s="4"/>
      <c r="F311" s="5">
        <v>2.9000000000000001E-2</v>
      </c>
      <c r="G311" s="7">
        <v>0.94715000000000005</v>
      </c>
      <c r="H311" s="9">
        <v>97.013999999999996</v>
      </c>
      <c r="I311" s="7">
        <v>2.7467350000000001E-2</v>
      </c>
      <c r="J311" s="7">
        <v>2.8312769291030163E-2</v>
      </c>
    </row>
    <row r="312" spans="1:10" x14ac:dyDescent="0.2">
      <c r="A312" s="4" t="s">
        <v>705</v>
      </c>
      <c r="B312" s="4" t="s">
        <v>912</v>
      </c>
      <c r="C312" s="4" t="s">
        <v>930</v>
      </c>
      <c r="D312" s="3" t="s">
        <v>1168</v>
      </c>
      <c r="E312" s="4"/>
      <c r="F312" s="5">
        <v>0.107</v>
      </c>
      <c r="G312" s="7">
        <v>0.94715000000000005</v>
      </c>
      <c r="H312" s="9">
        <v>97.013999999999996</v>
      </c>
      <c r="I312" s="7">
        <v>0.10134505000000001</v>
      </c>
      <c r="J312" s="7">
        <v>0.10446435566000783</v>
      </c>
    </row>
    <row r="313" spans="1:10" x14ac:dyDescent="0.2">
      <c r="A313" s="4" t="s">
        <v>706</v>
      </c>
      <c r="B313" s="4" t="s">
        <v>912</v>
      </c>
      <c r="C313" s="4" t="s">
        <v>930</v>
      </c>
      <c r="D313" s="3" t="s">
        <v>1169</v>
      </c>
      <c r="E313" s="4"/>
      <c r="F313" s="5">
        <v>9.7000000000000003E-2</v>
      </c>
      <c r="G313" s="7">
        <v>0.94715000000000005</v>
      </c>
      <c r="H313" s="9">
        <v>97.013999999999996</v>
      </c>
      <c r="I313" s="7">
        <v>9.1873550000000012E-2</v>
      </c>
      <c r="J313" s="7">
        <v>9.4701331766549171E-2</v>
      </c>
    </row>
    <row r="314" spans="1:10" x14ac:dyDescent="0.2">
      <c r="A314" s="4" t="s">
        <v>707</v>
      </c>
      <c r="B314" s="4" t="s">
        <v>912</v>
      </c>
      <c r="C314" s="4" t="s">
        <v>930</v>
      </c>
      <c r="D314" s="3" t="s">
        <v>1170</v>
      </c>
      <c r="E314" s="4"/>
      <c r="F314" s="5">
        <v>0.36799999999999999</v>
      </c>
      <c r="G314" s="7">
        <v>0.94715000000000005</v>
      </c>
      <c r="H314" s="9">
        <v>97.013999999999996</v>
      </c>
      <c r="I314" s="7">
        <v>0.34855120000000001</v>
      </c>
      <c r="J314" s="7">
        <v>0.35927927927927927</v>
      </c>
    </row>
    <row r="315" spans="1:10" x14ac:dyDescent="0.2">
      <c r="A315" s="4" t="s">
        <v>85</v>
      </c>
      <c r="B315" s="4" t="s">
        <v>793</v>
      </c>
      <c r="C315" s="4" t="s">
        <v>930</v>
      </c>
      <c r="D315" s="3" t="s">
        <v>971</v>
      </c>
      <c r="E315" s="4"/>
      <c r="F315" s="5">
        <v>0.501</v>
      </c>
      <c r="G315" s="7">
        <v>0.97506999999999999</v>
      </c>
      <c r="H315" s="9">
        <v>98.157300000000006</v>
      </c>
      <c r="I315" s="7">
        <v>0.48851007000000002</v>
      </c>
      <c r="J315" s="7">
        <v>0.49768083474178693</v>
      </c>
    </row>
    <row r="316" spans="1:10" x14ac:dyDescent="0.2">
      <c r="A316" s="4" t="s">
        <v>87</v>
      </c>
      <c r="B316" s="4" t="s">
        <v>793</v>
      </c>
      <c r="C316" s="4" t="s">
        <v>930</v>
      </c>
      <c r="D316" s="3" t="s">
        <v>972</v>
      </c>
      <c r="E316" s="4"/>
      <c r="F316" s="5">
        <v>0.78100000000000003</v>
      </c>
      <c r="G316" s="7">
        <v>0.97506999999999999</v>
      </c>
      <c r="H316" s="9">
        <v>98.157300000000006</v>
      </c>
      <c r="I316" s="7">
        <v>0.76152967000000005</v>
      </c>
      <c r="J316" s="7">
        <v>0.77582581224218683</v>
      </c>
    </row>
    <row r="317" spans="1:10" x14ac:dyDescent="0.2">
      <c r="A317" s="4" t="s">
        <v>635</v>
      </c>
      <c r="B317" s="4" t="s">
        <v>902</v>
      </c>
      <c r="C317" s="4" t="s">
        <v>930</v>
      </c>
      <c r="D317" s="3" t="s">
        <v>1140</v>
      </c>
      <c r="E317" s="4"/>
      <c r="F317" s="5">
        <v>0.23799999999999999</v>
      </c>
      <c r="G317" s="7">
        <v>0.95062999999999998</v>
      </c>
      <c r="H317" s="9">
        <v>97.265500000000003</v>
      </c>
      <c r="I317" s="7">
        <v>0.22624993999999998</v>
      </c>
      <c r="J317" s="7">
        <v>0.23261067901774007</v>
      </c>
    </row>
    <row r="318" spans="1:10" x14ac:dyDescent="0.2">
      <c r="A318" s="4" t="s">
        <v>94</v>
      </c>
      <c r="B318" s="4" t="s">
        <v>795</v>
      </c>
      <c r="C318" s="4" t="s">
        <v>930</v>
      </c>
      <c r="D318" s="3" t="s">
        <v>973</v>
      </c>
      <c r="E318" s="4"/>
      <c r="F318" s="5">
        <v>3.9E-2</v>
      </c>
      <c r="G318" s="7">
        <v>0.96921999999999997</v>
      </c>
      <c r="H318" s="9">
        <v>98.180499999999995</v>
      </c>
      <c r="I318" s="7">
        <v>3.7799579999999999E-2</v>
      </c>
      <c r="J318" s="7">
        <v>3.8500089121566911E-2</v>
      </c>
    </row>
    <row r="319" spans="1:10" x14ac:dyDescent="0.2">
      <c r="A319" s="4" t="s">
        <v>96</v>
      </c>
      <c r="B319" s="4" t="s">
        <v>795</v>
      </c>
      <c r="C319" s="4" t="s">
        <v>930</v>
      </c>
      <c r="D319" s="3" t="s">
        <v>974</v>
      </c>
      <c r="E319" s="4"/>
      <c r="F319" s="5">
        <v>0.12</v>
      </c>
      <c r="G319" s="7">
        <v>0.96921999999999997</v>
      </c>
      <c r="H319" s="9">
        <v>98.180499999999995</v>
      </c>
      <c r="I319" s="7">
        <v>0.11630639999999999</v>
      </c>
      <c r="J319" s="7">
        <v>0.11846181268174434</v>
      </c>
    </row>
    <row r="320" spans="1:10" x14ac:dyDescent="0.2">
      <c r="A320" s="4" t="s">
        <v>98</v>
      </c>
      <c r="B320" s="4" t="s">
        <v>796</v>
      </c>
      <c r="C320" s="4" t="s">
        <v>930</v>
      </c>
      <c r="D320" s="3" t="s">
        <v>958</v>
      </c>
      <c r="E320" s="4"/>
      <c r="F320" s="5">
        <v>0.88600000000000001</v>
      </c>
      <c r="G320" s="7">
        <v>0.96326000000000001</v>
      </c>
      <c r="H320" s="9">
        <v>97.799099999999996</v>
      </c>
      <c r="I320" s="7">
        <v>0.85344836000000002</v>
      </c>
      <c r="J320" s="7">
        <v>0.87265461543102141</v>
      </c>
    </row>
    <row r="321" spans="1:10" x14ac:dyDescent="0.2">
      <c r="A321" s="4" t="s">
        <v>734</v>
      </c>
      <c r="B321" s="4" t="s">
        <v>921</v>
      </c>
      <c r="C321" s="4" t="s">
        <v>930</v>
      </c>
      <c r="D321" s="3" t="s">
        <v>1177</v>
      </c>
      <c r="E321" s="4"/>
      <c r="F321" s="5">
        <v>1.2E-2</v>
      </c>
      <c r="G321" s="7">
        <v>0.91379999999999995</v>
      </c>
      <c r="H321" s="9">
        <v>95.314700000000002</v>
      </c>
      <c r="I321" s="7">
        <v>1.0965599999999999E-2</v>
      </c>
      <c r="J321" s="7">
        <v>1.1504626253872698E-2</v>
      </c>
    </row>
    <row r="322" spans="1:10" x14ac:dyDescent="0.2">
      <c r="A322" s="4" t="s">
        <v>17</v>
      </c>
      <c r="B322" s="4" t="s">
        <v>782</v>
      </c>
      <c r="C322" s="4" t="s">
        <v>930</v>
      </c>
      <c r="D322" s="3" t="s">
        <v>940</v>
      </c>
      <c r="E322" s="4"/>
      <c r="F322" s="5">
        <v>5.0000000000000001E-3</v>
      </c>
      <c r="G322" s="7">
        <v>0.95704999999999996</v>
      </c>
      <c r="H322" s="9">
        <v>97.560599999999994</v>
      </c>
      <c r="I322" s="7">
        <v>4.7852499999999996E-3</v>
      </c>
      <c r="J322" s="7">
        <v>4.9049001338655153E-3</v>
      </c>
    </row>
    <row r="323" spans="1:10" x14ac:dyDescent="0.2">
      <c r="A323" s="4" t="s">
        <v>18</v>
      </c>
      <c r="B323" s="4" t="s">
        <v>782</v>
      </c>
      <c r="C323" s="4" t="s">
        <v>930</v>
      </c>
      <c r="D323" s="3" t="s">
        <v>941</v>
      </c>
      <c r="E323" s="4"/>
      <c r="F323" s="5">
        <v>5.0000000000000001E-3</v>
      </c>
      <c r="G323" s="7">
        <v>0.95704999999999996</v>
      </c>
      <c r="H323" s="9">
        <v>97.560599999999994</v>
      </c>
      <c r="I323" s="7">
        <v>4.7852499999999996E-3</v>
      </c>
      <c r="J323" s="7">
        <v>4.9049001338655153E-3</v>
      </c>
    </row>
    <row r="324" spans="1:10" x14ac:dyDescent="0.2">
      <c r="A324" s="4" t="s">
        <v>19</v>
      </c>
      <c r="B324" s="4" t="s">
        <v>782</v>
      </c>
      <c r="C324" s="4" t="s">
        <v>930</v>
      </c>
      <c r="D324" s="3" t="s">
        <v>942</v>
      </c>
      <c r="E324" s="4"/>
      <c r="F324" s="5">
        <v>5.0000000000000001E-3</v>
      </c>
      <c r="G324" s="7">
        <v>0.95704999999999996</v>
      </c>
      <c r="H324" s="9">
        <v>97.560599999999994</v>
      </c>
      <c r="I324" s="7">
        <v>4.7852499999999996E-3</v>
      </c>
      <c r="J324" s="7">
        <v>4.9049001338655153E-3</v>
      </c>
    </row>
    <row r="325" spans="1:10" x14ac:dyDescent="0.2">
      <c r="A325" s="4" t="s">
        <v>21</v>
      </c>
      <c r="B325" s="4" t="s">
        <v>782</v>
      </c>
      <c r="C325" s="4" t="s">
        <v>930</v>
      </c>
      <c r="D325" s="3" t="s">
        <v>943</v>
      </c>
      <c r="E325" s="4"/>
      <c r="F325" s="5">
        <v>8.7999999999999995E-2</v>
      </c>
      <c r="G325" s="7">
        <v>0.95704999999999996</v>
      </c>
      <c r="H325" s="9">
        <v>97.560599999999994</v>
      </c>
      <c r="I325" s="7">
        <v>8.4220399999999987E-2</v>
      </c>
      <c r="J325" s="7">
        <v>8.6326242356033062E-2</v>
      </c>
    </row>
    <row r="326" spans="1:10" x14ac:dyDescent="0.2">
      <c r="A326" s="4" t="s">
        <v>691</v>
      </c>
      <c r="B326" s="4" t="s">
        <v>911</v>
      </c>
      <c r="C326" s="4" t="s">
        <v>930</v>
      </c>
      <c r="D326" s="3" t="s">
        <v>1159</v>
      </c>
      <c r="E326" s="4"/>
      <c r="F326" s="5">
        <v>0.223</v>
      </c>
      <c r="G326" s="7">
        <v>0.94715000000000005</v>
      </c>
      <c r="H326" s="9">
        <v>97.013999999999996</v>
      </c>
      <c r="I326" s="7">
        <v>0.21121445000000003</v>
      </c>
      <c r="J326" s="7">
        <v>0.2177154328241285</v>
      </c>
    </row>
    <row r="327" spans="1:10" x14ac:dyDescent="0.2">
      <c r="A327" s="4" t="s">
        <v>692</v>
      </c>
      <c r="B327" s="4" t="s">
        <v>911</v>
      </c>
      <c r="C327" s="4" t="s">
        <v>930</v>
      </c>
      <c r="D327" s="3" t="s">
        <v>1160</v>
      </c>
      <c r="E327" s="4"/>
      <c r="F327" s="5">
        <v>7.0000000000000001E-3</v>
      </c>
      <c r="G327" s="7">
        <v>0.94715000000000005</v>
      </c>
      <c r="H327" s="9">
        <v>97.013999999999996</v>
      </c>
      <c r="I327" s="7">
        <v>6.6300500000000002E-3</v>
      </c>
      <c r="J327" s="7">
        <v>6.8341167254210734E-3</v>
      </c>
    </row>
    <row r="328" spans="1:10" x14ac:dyDescent="0.2">
      <c r="A328" s="4" t="s">
        <v>693</v>
      </c>
      <c r="B328" s="4" t="s">
        <v>911</v>
      </c>
      <c r="C328" s="4" t="s">
        <v>930</v>
      </c>
      <c r="D328" s="3" t="s">
        <v>1161</v>
      </c>
      <c r="E328" s="4"/>
      <c r="F328" s="5">
        <v>2.1110000000000002</v>
      </c>
      <c r="G328" s="7">
        <v>0.94715000000000005</v>
      </c>
      <c r="H328" s="9">
        <v>97.013999999999996</v>
      </c>
      <c r="I328" s="7">
        <v>1.9994336500000003</v>
      </c>
      <c r="J328" s="7">
        <v>2.0609743439091268</v>
      </c>
    </row>
    <row r="329" spans="1:10" x14ac:dyDescent="0.2">
      <c r="A329" s="4" t="s">
        <v>694</v>
      </c>
      <c r="B329" s="4" t="s">
        <v>911</v>
      </c>
      <c r="C329" s="4" t="s">
        <v>930</v>
      </c>
      <c r="D329" s="3" t="s">
        <v>1162</v>
      </c>
      <c r="E329" s="4"/>
      <c r="F329" s="5">
        <v>0.189</v>
      </c>
      <c r="G329" s="7">
        <v>0.94715000000000005</v>
      </c>
      <c r="H329" s="9">
        <v>97.013999999999996</v>
      </c>
      <c r="I329" s="7">
        <v>0.17901135000000001</v>
      </c>
      <c r="J329" s="7">
        <v>0.184521151586369</v>
      </c>
    </row>
    <row r="330" spans="1:10" x14ac:dyDescent="0.2">
      <c r="A330" s="4" t="s">
        <v>695</v>
      </c>
      <c r="B330" s="4" t="s">
        <v>911</v>
      </c>
      <c r="C330" s="4" t="s">
        <v>930</v>
      </c>
      <c r="D330" s="3" t="s">
        <v>1163</v>
      </c>
      <c r="E330" s="4"/>
      <c r="F330" s="5">
        <v>0.33900000000000002</v>
      </c>
      <c r="G330" s="7">
        <v>0.94715000000000005</v>
      </c>
      <c r="H330" s="9">
        <v>97.013999999999996</v>
      </c>
      <c r="I330" s="7">
        <v>0.32108385000000006</v>
      </c>
      <c r="J330" s="7">
        <v>0.33096650998824917</v>
      </c>
    </row>
    <row r="331" spans="1:10" x14ac:dyDescent="0.2">
      <c r="A331" s="4" t="s">
        <v>711</v>
      </c>
      <c r="B331" s="4" t="s">
        <v>914</v>
      </c>
      <c r="C331" s="4" t="s">
        <v>930</v>
      </c>
      <c r="D331" s="3" t="s">
        <v>1171</v>
      </c>
      <c r="E331" s="4"/>
      <c r="F331" s="5">
        <v>0.05</v>
      </c>
      <c r="G331" s="7">
        <v>0.94715000000000005</v>
      </c>
      <c r="H331" s="9">
        <v>97.013999999999996</v>
      </c>
      <c r="I331" s="7">
        <v>4.7357500000000004E-2</v>
      </c>
      <c r="J331" s="7">
        <v>4.8815119467293382E-2</v>
      </c>
    </row>
    <row r="332" spans="1:10" x14ac:dyDescent="0.2">
      <c r="A332" s="4" t="s">
        <v>698</v>
      </c>
      <c r="B332" s="4" t="s">
        <v>911</v>
      </c>
      <c r="C332" s="4" t="s">
        <v>930</v>
      </c>
      <c r="D332" s="3" t="s">
        <v>1164</v>
      </c>
      <c r="E332" s="4"/>
      <c r="F332" s="5">
        <v>4.8000000000000001E-2</v>
      </c>
      <c r="G332" s="7">
        <v>0.94715000000000005</v>
      </c>
      <c r="H332" s="9">
        <v>97.013999999999996</v>
      </c>
      <c r="I332" s="7">
        <v>4.5463200000000002E-2</v>
      </c>
      <c r="J332" s="7">
        <v>4.6862514688601649E-2</v>
      </c>
    </row>
    <row r="333" spans="1:10" x14ac:dyDescent="0.2">
      <c r="A333" s="4" t="s">
        <v>699</v>
      </c>
      <c r="B333" s="4" t="s">
        <v>911</v>
      </c>
      <c r="C333" s="4" t="s">
        <v>930</v>
      </c>
      <c r="D333" s="3" t="s">
        <v>1165</v>
      </c>
      <c r="E333" s="4"/>
      <c r="F333" s="5">
        <v>5.6000000000000001E-2</v>
      </c>
      <c r="G333" s="7">
        <v>0.94715000000000005</v>
      </c>
      <c r="H333" s="9">
        <v>97.013999999999996</v>
      </c>
      <c r="I333" s="7">
        <v>5.3040400000000001E-2</v>
      </c>
      <c r="J333" s="7">
        <v>5.4672933803368587E-2</v>
      </c>
    </row>
    <row r="334" spans="1:10" x14ac:dyDescent="0.2">
      <c r="A334" s="4" t="s">
        <v>627</v>
      </c>
      <c r="B334" s="4" t="s">
        <v>897</v>
      </c>
      <c r="C334" s="4" t="s">
        <v>930</v>
      </c>
      <c r="D334" s="3" t="s">
        <v>1139</v>
      </c>
      <c r="E334" s="4"/>
      <c r="F334" s="5">
        <v>1.2E-2</v>
      </c>
      <c r="G334" s="7">
        <v>0.95450999999999997</v>
      </c>
      <c r="H334" s="9">
        <v>96.98</v>
      </c>
      <c r="I334" s="7">
        <v>1.145412E-2</v>
      </c>
      <c r="J334" s="7">
        <v>1.1810806351825118E-2</v>
      </c>
    </row>
    <row r="335" spans="1:10" x14ac:dyDescent="0.2">
      <c r="A335" s="4" t="s">
        <v>644</v>
      </c>
      <c r="B335" s="4" t="s">
        <v>905</v>
      </c>
      <c r="C335" s="4" t="s">
        <v>930</v>
      </c>
      <c r="D335" s="3" t="s">
        <v>1141</v>
      </c>
      <c r="E335" s="4"/>
      <c r="F335" s="5">
        <v>8.6999999999999994E-2</v>
      </c>
      <c r="G335" s="7">
        <v>0.95221999999999996</v>
      </c>
      <c r="H335" s="9">
        <v>97.367999999999995</v>
      </c>
      <c r="I335" s="7">
        <v>8.2843139999999996E-2</v>
      </c>
      <c r="J335" s="7">
        <v>8.508251170815874E-2</v>
      </c>
    </row>
    <row r="336" spans="1:10" x14ac:dyDescent="0.2">
      <c r="A336" s="4" t="s">
        <v>650</v>
      </c>
      <c r="B336" s="4" t="s">
        <v>906</v>
      </c>
      <c r="C336" s="4" t="s">
        <v>930</v>
      </c>
      <c r="D336" s="3" t="s">
        <v>1142</v>
      </c>
      <c r="E336" s="4"/>
      <c r="F336" s="5">
        <v>8.0000000000000002E-3</v>
      </c>
      <c r="G336" s="7">
        <v>0.94579000000000002</v>
      </c>
      <c r="H336" s="9">
        <v>96.834699999999998</v>
      </c>
      <c r="I336" s="7">
        <v>7.5663200000000005E-3</v>
      </c>
      <c r="J336" s="7">
        <v>7.8136453151607856E-3</v>
      </c>
    </row>
    <row r="337" spans="1:10" x14ac:dyDescent="0.2">
      <c r="A337" s="4" t="s">
        <v>652</v>
      </c>
      <c r="B337" s="4" t="s">
        <v>906</v>
      </c>
      <c r="C337" s="4" t="s">
        <v>930</v>
      </c>
      <c r="D337" s="3" t="s">
        <v>1143</v>
      </c>
      <c r="E337" s="4"/>
      <c r="F337" s="5">
        <v>0</v>
      </c>
      <c r="G337" s="7">
        <v>0.94579000000000002</v>
      </c>
      <c r="H337" s="9">
        <v>96.834699999999998</v>
      </c>
      <c r="I337" s="7">
        <v>0</v>
      </c>
      <c r="J337" s="7">
        <v>0</v>
      </c>
    </row>
    <row r="338" spans="1:10" x14ac:dyDescent="0.2">
      <c r="A338" s="4" t="s">
        <v>762</v>
      </c>
      <c r="B338" s="4" t="s">
        <v>927</v>
      </c>
      <c r="C338" s="4" t="s">
        <v>930</v>
      </c>
      <c r="D338" s="3" t="s">
        <v>1194</v>
      </c>
      <c r="E338" s="4"/>
      <c r="F338" s="5">
        <v>3.5000000000000003E-2</v>
      </c>
      <c r="G338" s="7">
        <v>0.95492999999999995</v>
      </c>
      <c r="H338" s="9">
        <v>97.57</v>
      </c>
      <c r="I338" s="7">
        <v>3.3422550000000002E-2</v>
      </c>
      <c r="J338" s="7">
        <v>3.4254945167572007E-2</v>
      </c>
    </row>
    <row r="339" spans="1:10" x14ac:dyDescent="0.2">
      <c r="A339" s="4" t="s">
        <v>763</v>
      </c>
      <c r="B339" s="4" t="s">
        <v>927</v>
      </c>
      <c r="C339" s="4" t="s">
        <v>930</v>
      </c>
      <c r="D339" s="3" t="s">
        <v>1195</v>
      </c>
      <c r="E339" s="4"/>
      <c r="F339" s="5">
        <v>5.6000000000000001E-2</v>
      </c>
      <c r="G339" s="7">
        <v>0.95492999999999995</v>
      </c>
      <c r="H339" s="9">
        <v>97.57</v>
      </c>
      <c r="I339" s="7">
        <v>5.3476079999999995E-2</v>
      </c>
      <c r="J339" s="7">
        <v>5.4807912268115197E-2</v>
      </c>
    </row>
    <row r="340" spans="1:10" x14ac:dyDescent="0.2">
      <c r="A340" s="4" t="s">
        <v>764</v>
      </c>
      <c r="B340" s="4" t="s">
        <v>927</v>
      </c>
      <c r="C340" s="4" t="s">
        <v>930</v>
      </c>
      <c r="D340" s="3" t="s">
        <v>1191</v>
      </c>
      <c r="E340" s="4"/>
      <c r="F340" s="5">
        <v>0</v>
      </c>
      <c r="G340" s="7">
        <v>0.95492999999999995</v>
      </c>
      <c r="H340" s="9">
        <v>97.57</v>
      </c>
      <c r="I340" s="7">
        <v>0</v>
      </c>
      <c r="J340" s="7">
        <v>0</v>
      </c>
    </row>
    <row r="341" spans="1:10" x14ac:dyDescent="0.2">
      <c r="A341" s="4" t="s">
        <v>66</v>
      </c>
      <c r="B341" s="4" t="s">
        <v>790</v>
      </c>
      <c r="C341" s="4" t="s">
        <v>930</v>
      </c>
      <c r="D341" s="3" t="s">
        <v>965</v>
      </c>
      <c r="E341" s="4"/>
      <c r="F341" s="5">
        <v>1.24</v>
      </c>
      <c r="G341" s="7">
        <v>0.96867000000000003</v>
      </c>
      <c r="H341" s="9">
        <v>98.196899999999999</v>
      </c>
      <c r="I341" s="7">
        <v>1.2011508</v>
      </c>
      <c r="J341" s="7">
        <v>1.2232064352336989</v>
      </c>
    </row>
    <row r="342" spans="1:10" x14ac:dyDescent="0.2">
      <c r="A342" s="4" t="s">
        <v>639</v>
      </c>
      <c r="B342" s="4" t="s">
        <v>903</v>
      </c>
      <c r="C342" s="4" t="s">
        <v>929</v>
      </c>
      <c r="D342" s="3"/>
      <c r="E342" s="4" t="s">
        <v>937</v>
      </c>
      <c r="F342" s="5">
        <v>4.3999999999999997E-2</v>
      </c>
      <c r="G342" s="7">
        <v>0.96152000000000004</v>
      </c>
      <c r="H342" s="9">
        <v>97.62</v>
      </c>
      <c r="I342" s="7">
        <v>4.2306879999999998E-2</v>
      </c>
      <c r="J342" s="7">
        <v>4.3338332308953079E-2</v>
      </c>
    </row>
    <row r="343" spans="1:10" x14ac:dyDescent="0.2">
      <c r="A343" s="4" t="s">
        <v>632</v>
      </c>
      <c r="B343" s="4" t="s">
        <v>900</v>
      </c>
      <c r="C343" s="4" t="s">
        <v>929</v>
      </c>
      <c r="D343" s="3"/>
      <c r="E343" s="4" t="s">
        <v>933</v>
      </c>
      <c r="F343" s="5">
        <v>0.34599999999999997</v>
      </c>
      <c r="G343" s="7">
        <v>0.95721999999999996</v>
      </c>
      <c r="H343" s="9">
        <v>97.58</v>
      </c>
      <c r="I343" s="7">
        <v>0.33119811999999998</v>
      </c>
      <c r="J343" s="7">
        <v>0.339411887681902</v>
      </c>
    </row>
    <row r="344" spans="1:10" x14ac:dyDescent="0.2">
      <c r="A344" s="4" t="s">
        <v>91</v>
      </c>
      <c r="B344" s="4" t="s">
        <v>795</v>
      </c>
      <c r="C344" s="4" t="s">
        <v>929</v>
      </c>
      <c r="D344" s="3"/>
      <c r="E344" s="4"/>
      <c r="F344" s="5">
        <v>1.4E-2</v>
      </c>
      <c r="G344" s="7">
        <v>0.96921999999999997</v>
      </c>
      <c r="H344" s="9">
        <v>98.180499999999995</v>
      </c>
      <c r="I344" s="7">
        <v>1.3569080000000001E-2</v>
      </c>
      <c r="J344" s="7">
        <v>1.3820544812870175E-2</v>
      </c>
    </row>
    <row r="345" spans="1:10" x14ac:dyDescent="0.2">
      <c r="A345" s="4" t="s">
        <v>93</v>
      </c>
      <c r="B345" s="4" t="s">
        <v>795</v>
      </c>
      <c r="C345" s="4" t="s">
        <v>929</v>
      </c>
      <c r="D345" s="3"/>
      <c r="E345" s="4"/>
      <c r="F345" s="5">
        <v>0.13400000000000001</v>
      </c>
      <c r="G345" s="7">
        <v>0.96921999999999997</v>
      </c>
      <c r="H345" s="9">
        <v>98.180499999999995</v>
      </c>
      <c r="I345" s="7">
        <v>0.12987548000000002</v>
      </c>
      <c r="J345" s="7">
        <v>0.13228235749461453</v>
      </c>
    </row>
    <row r="346" spans="1:10" x14ac:dyDescent="0.2">
      <c r="A346" s="4" t="s">
        <v>95</v>
      </c>
      <c r="B346" s="4" t="s">
        <v>795</v>
      </c>
      <c r="C346" s="4" t="s">
        <v>929</v>
      </c>
      <c r="D346" s="3"/>
      <c r="E346" s="4"/>
      <c r="F346" s="5">
        <v>0</v>
      </c>
      <c r="G346" s="7">
        <v>0.96921999999999997</v>
      </c>
      <c r="H346" s="9">
        <v>98.180499999999995</v>
      </c>
      <c r="I346" s="7">
        <v>0</v>
      </c>
      <c r="J346" s="7">
        <v>0</v>
      </c>
    </row>
    <row r="347" spans="1:10" x14ac:dyDescent="0.2">
      <c r="A347" s="4" t="s">
        <v>97</v>
      </c>
      <c r="B347" s="4" t="s">
        <v>795</v>
      </c>
      <c r="C347" s="4" t="s">
        <v>929</v>
      </c>
      <c r="D347" s="3"/>
      <c r="E347" s="4"/>
      <c r="F347" s="5">
        <v>0</v>
      </c>
      <c r="G347" s="7">
        <v>0.96921999999999997</v>
      </c>
      <c r="H347" s="9">
        <v>98.180499999999995</v>
      </c>
      <c r="I347" s="7">
        <v>0</v>
      </c>
      <c r="J347" s="7">
        <v>0</v>
      </c>
    </row>
    <row r="348" spans="1:10" x14ac:dyDescent="0.2">
      <c r="A348" s="4" t="s">
        <v>733</v>
      </c>
      <c r="B348" s="4" t="s">
        <v>921</v>
      </c>
      <c r="C348" s="4" t="s">
        <v>929</v>
      </c>
      <c r="D348" s="3"/>
      <c r="E348" s="4"/>
      <c r="F348" s="5">
        <v>1.2E-2</v>
      </c>
      <c r="G348" s="7">
        <v>0.91379999999999995</v>
      </c>
      <c r="H348" s="9">
        <v>95.314700000000002</v>
      </c>
      <c r="I348" s="7">
        <v>1.0965599999999999E-2</v>
      </c>
      <c r="J348" s="7">
        <v>1.1504626253872698E-2</v>
      </c>
    </row>
    <row r="349" spans="1:10" x14ac:dyDescent="0.2">
      <c r="A349" s="4" t="s">
        <v>20</v>
      </c>
      <c r="B349" s="4" t="s">
        <v>782</v>
      </c>
      <c r="C349" s="4" t="s">
        <v>929</v>
      </c>
      <c r="D349" s="3"/>
      <c r="E349" s="4" t="s">
        <v>937</v>
      </c>
      <c r="F349" s="5">
        <v>0</v>
      </c>
      <c r="G349" s="7">
        <v>0.95704999999999996</v>
      </c>
      <c r="H349" s="9">
        <v>97.560599999999994</v>
      </c>
      <c r="I349" s="7">
        <v>0</v>
      </c>
      <c r="J349" s="7">
        <v>0</v>
      </c>
    </row>
    <row r="350" spans="1:10" x14ac:dyDescent="0.2">
      <c r="A350" s="4" t="s">
        <v>23</v>
      </c>
      <c r="B350" s="4" t="s">
        <v>782</v>
      </c>
      <c r="C350" s="4" t="s">
        <v>929</v>
      </c>
      <c r="D350" s="3"/>
      <c r="E350" s="4" t="s">
        <v>937</v>
      </c>
      <c r="F350" s="5">
        <v>0</v>
      </c>
      <c r="G350" s="7">
        <v>0.95704999999999996</v>
      </c>
      <c r="H350" s="9">
        <v>97.560599999999994</v>
      </c>
      <c r="I350" s="7">
        <v>0</v>
      </c>
      <c r="J350" s="7">
        <v>0</v>
      </c>
    </row>
    <row r="351" spans="1:10" x14ac:dyDescent="0.2">
      <c r="A351" s="4" t="s">
        <v>609</v>
      </c>
      <c r="B351" s="4" t="s">
        <v>892</v>
      </c>
      <c r="C351" s="4" t="s">
        <v>929</v>
      </c>
      <c r="D351" s="3"/>
      <c r="E351" s="4" t="s">
        <v>933</v>
      </c>
      <c r="F351" s="5">
        <v>8.1000000000000003E-2</v>
      </c>
      <c r="G351" s="7">
        <v>0.95064000000000004</v>
      </c>
      <c r="H351" s="9">
        <v>97.277900000000002</v>
      </c>
      <c r="I351" s="7">
        <v>7.7001840000000002E-2</v>
      </c>
      <c r="J351" s="7">
        <v>7.9156560739900836E-2</v>
      </c>
    </row>
    <row r="352" spans="1:10" x14ac:dyDescent="0.2">
      <c r="A352" s="4" t="s">
        <v>610</v>
      </c>
      <c r="B352" s="4" t="s">
        <v>892</v>
      </c>
      <c r="C352" s="4" t="s">
        <v>929</v>
      </c>
      <c r="D352" s="3"/>
      <c r="E352" s="4" t="s">
        <v>933</v>
      </c>
      <c r="F352" s="5">
        <v>1.536</v>
      </c>
      <c r="G352" s="7">
        <v>0.95064000000000004</v>
      </c>
      <c r="H352" s="9">
        <v>97.277900000000002</v>
      </c>
      <c r="I352" s="7">
        <v>1.46018304</v>
      </c>
      <c r="J352" s="7">
        <v>1.5010429295862677</v>
      </c>
    </row>
    <row r="353" spans="1:10" x14ac:dyDescent="0.2">
      <c r="A353" s="4" t="s">
        <v>611</v>
      </c>
      <c r="B353" s="4" t="s">
        <v>892</v>
      </c>
      <c r="C353" s="4" t="s">
        <v>929</v>
      </c>
      <c r="D353" s="3"/>
      <c r="E353" s="4" t="s">
        <v>933</v>
      </c>
      <c r="F353" s="5">
        <v>0.32500000000000001</v>
      </c>
      <c r="G353" s="7">
        <v>0.95064000000000004</v>
      </c>
      <c r="H353" s="9">
        <v>97.277900000000002</v>
      </c>
      <c r="I353" s="7">
        <v>0.30895800000000001</v>
      </c>
      <c r="J353" s="7">
        <v>0.31760348445021941</v>
      </c>
    </row>
    <row r="354" spans="1:10" x14ac:dyDescent="0.2">
      <c r="A354" s="4" t="s">
        <v>658</v>
      </c>
      <c r="B354" s="4" t="s">
        <v>907</v>
      </c>
      <c r="C354" s="4" t="s">
        <v>929</v>
      </c>
      <c r="D354" s="3"/>
      <c r="E354" s="4"/>
      <c r="F354" s="5">
        <v>3.5000000000000003E-2</v>
      </c>
      <c r="G354" s="7">
        <v>0.94562999999999997</v>
      </c>
      <c r="H354" s="9">
        <v>96.935599999999994</v>
      </c>
      <c r="I354" s="7">
        <v>3.3097050000000003E-2</v>
      </c>
      <c r="J354" s="7">
        <v>3.4143338463887368E-2</v>
      </c>
    </row>
    <row r="355" spans="1:10" x14ac:dyDescent="0.2">
      <c r="A355" s="4" t="s">
        <v>612</v>
      </c>
      <c r="B355" s="4" t="s">
        <v>892</v>
      </c>
      <c r="C355" s="4" t="s">
        <v>929</v>
      </c>
      <c r="D355" s="3"/>
      <c r="E355" s="4" t="s">
        <v>933</v>
      </c>
      <c r="F355" s="5">
        <v>9.0999999999999998E-2</v>
      </c>
      <c r="G355" s="7">
        <v>0.95064000000000004</v>
      </c>
      <c r="H355" s="9">
        <v>97.277900000000002</v>
      </c>
      <c r="I355" s="7">
        <v>8.650824E-2</v>
      </c>
      <c r="J355" s="7">
        <v>8.8928975646061434E-2</v>
      </c>
    </row>
    <row r="356" spans="1:10" x14ac:dyDescent="0.2">
      <c r="A356" s="4" t="s">
        <v>697</v>
      </c>
      <c r="B356" s="4" t="s">
        <v>911</v>
      </c>
      <c r="C356" s="4" t="s">
        <v>929</v>
      </c>
      <c r="D356" s="3"/>
      <c r="E356" s="4"/>
      <c r="F356" s="5">
        <v>0</v>
      </c>
      <c r="G356" s="7">
        <v>0.94715000000000005</v>
      </c>
      <c r="H356" s="9">
        <v>97.013999999999996</v>
      </c>
      <c r="I356" s="7">
        <v>0</v>
      </c>
      <c r="J356" s="7">
        <v>0</v>
      </c>
    </row>
    <row r="357" spans="1:10" x14ac:dyDescent="0.2">
      <c r="A357" s="4" t="s">
        <v>700</v>
      </c>
      <c r="B357" s="4" t="s">
        <v>911</v>
      </c>
      <c r="C357" s="4" t="s">
        <v>929</v>
      </c>
      <c r="D357" s="3"/>
      <c r="E357" s="4"/>
      <c r="F357" s="5">
        <v>0.14499999999999999</v>
      </c>
      <c r="G357" s="7">
        <v>0.94715000000000005</v>
      </c>
      <c r="H357" s="9">
        <v>97.013999999999996</v>
      </c>
      <c r="I357" s="7">
        <v>0.13733675000000001</v>
      </c>
      <c r="J357" s="7">
        <v>0.1415638464551508</v>
      </c>
    </row>
    <row r="358" spans="1:10" x14ac:dyDescent="0.2">
      <c r="A358" s="4" t="s">
        <v>625</v>
      </c>
      <c r="B358" s="4" t="s">
        <v>897</v>
      </c>
      <c r="C358" s="4" t="s">
        <v>929</v>
      </c>
      <c r="D358" s="3"/>
      <c r="E358" s="4"/>
      <c r="F358" s="5">
        <v>7.0000000000000001E-3</v>
      </c>
      <c r="G358" s="7">
        <v>0.95450999999999997</v>
      </c>
      <c r="H358" s="9">
        <v>96.98</v>
      </c>
      <c r="I358" s="7">
        <v>6.6815699999999995E-3</v>
      </c>
      <c r="J358" s="7">
        <v>6.889637038564652E-3</v>
      </c>
    </row>
    <row r="359" spans="1:10" x14ac:dyDescent="0.2">
      <c r="A359" s="4" t="s">
        <v>626</v>
      </c>
      <c r="B359" s="4" t="s">
        <v>897</v>
      </c>
      <c r="C359" s="4" t="s">
        <v>929</v>
      </c>
      <c r="D359" s="3"/>
      <c r="E359" s="4"/>
      <c r="F359" s="5">
        <v>0.254</v>
      </c>
      <c r="G359" s="7">
        <v>0.95450999999999997</v>
      </c>
      <c r="H359" s="9">
        <v>96.98</v>
      </c>
      <c r="I359" s="7">
        <v>0.24244553999999999</v>
      </c>
      <c r="J359" s="7">
        <v>0.24999540111363167</v>
      </c>
    </row>
    <row r="360" spans="1:10" x14ac:dyDescent="0.2">
      <c r="A360" s="4" t="s">
        <v>628</v>
      </c>
      <c r="B360" s="4" t="s">
        <v>897</v>
      </c>
      <c r="C360" s="4" t="s">
        <v>929</v>
      </c>
      <c r="D360" s="3"/>
      <c r="E360" s="4"/>
      <c r="F360" s="5">
        <v>0.121</v>
      </c>
      <c r="G360" s="7">
        <v>0.95450999999999997</v>
      </c>
      <c r="H360" s="9">
        <v>96.98</v>
      </c>
      <c r="I360" s="7">
        <v>0.11549570999999999</v>
      </c>
      <c r="J360" s="7">
        <v>0.11909229738090327</v>
      </c>
    </row>
    <row r="361" spans="1:10" x14ac:dyDescent="0.2">
      <c r="A361" s="4" t="s">
        <v>645</v>
      </c>
      <c r="B361" s="4" t="s">
        <v>905</v>
      </c>
      <c r="C361" s="4" t="s">
        <v>929</v>
      </c>
      <c r="D361" s="3"/>
      <c r="E361" s="4"/>
      <c r="F361" s="5">
        <v>1.7999999999999999E-2</v>
      </c>
      <c r="G361" s="7">
        <v>0.95221999999999996</v>
      </c>
      <c r="H361" s="9">
        <v>97.367999999999995</v>
      </c>
      <c r="I361" s="7">
        <v>1.7139959999999999E-2</v>
      </c>
      <c r="J361" s="7">
        <v>1.7603278284446636E-2</v>
      </c>
    </row>
    <row r="362" spans="1:10" x14ac:dyDescent="0.2">
      <c r="A362" s="4" t="s">
        <v>646</v>
      </c>
      <c r="B362" s="4" t="s">
        <v>905</v>
      </c>
      <c r="C362" s="4" t="s">
        <v>929</v>
      </c>
      <c r="D362" s="3"/>
      <c r="E362" s="4"/>
      <c r="F362" s="5">
        <v>0</v>
      </c>
      <c r="G362" s="7">
        <v>0.95221999999999996</v>
      </c>
      <c r="H362" s="9">
        <v>97.367999999999995</v>
      </c>
      <c r="I362" s="7">
        <v>0</v>
      </c>
      <c r="J362" s="7">
        <v>0</v>
      </c>
    </row>
    <row r="363" spans="1:10" x14ac:dyDescent="0.2">
      <c r="A363" s="4" t="s">
        <v>647</v>
      </c>
      <c r="B363" s="4" t="s">
        <v>905</v>
      </c>
      <c r="C363" s="4" t="s">
        <v>929</v>
      </c>
      <c r="D363" s="3"/>
      <c r="E363" s="4"/>
      <c r="F363" s="5">
        <v>4.2000000000000003E-2</v>
      </c>
      <c r="G363" s="7">
        <v>0.95221999999999996</v>
      </c>
      <c r="H363" s="9">
        <v>97.367999999999995</v>
      </c>
      <c r="I363" s="7">
        <v>3.9993239999999999E-2</v>
      </c>
      <c r="J363" s="7">
        <v>4.107431599704215E-2</v>
      </c>
    </row>
    <row r="364" spans="1:10" x14ac:dyDescent="0.2">
      <c r="A364" s="4" t="s">
        <v>640</v>
      </c>
      <c r="B364" s="4" t="s">
        <v>904</v>
      </c>
      <c r="C364" s="4" t="s">
        <v>929</v>
      </c>
      <c r="D364" s="3"/>
      <c r="E364" s="4" t="s">
        <v>937</v>
      </c>
      <c r="F364" s="5">
        <v>0.11700000000000001</v>
      </c>
      <c r="G364" s="7">
        <v>0.95848999999999995</v>
      </c>
      <c r="H364" s="9">
        <v>97.626999999999995</v>
      </c>
      <c r="I364" s="7">
        <v>0.11214333</v>
      </c>
      <c r="J364" s="7">
        <v>0.11486917553545638</v>
      </c>
    </row>
    <row r="365" spans="1:10" x14ac:dyDescent="0.2">
      <c r="A365" s="4" t="s">
        <v>659</v>
      </c>
      <c r="B365" s="4" t="s">
        <v>907</v>
      </c>
      <c r="C365" s="4" t="s">
        <v>929</v>
      </c>
      <c r="D365" s="3"/>
      <c r="E365" s="4"/>
      <c r="F365" s="5">
        <v>1.2999999999999999E-2</v>
      </c>
      <c r="G365" s="7">
        <v>0.94562999999999997</v>
      </c>
      <c r="H365" s="9">
        <v>96.935599999999994</v>
      </c>
      <c r="I365" s="7">
        <v>1.2293189999999999E-2</v>
      </c>
      <c r="J365" s="7">
        <v>1.2681811429443879E-2</v>
      </c>
    </row>
    <row r="366" spans="1:10" x14ac:dyDescent="0.2">
      <c r="A366" s="4" t="s">
        <v>642</v>
      </c>
      <c r="B366" s="4" t="s">
        <v>904</v>
      </c>
      <c r="C366" s="4" t="s">
        <v>929</v>
      </c>
      <c r="D366" s="3"/>
      <c r="E366" s="4" t="s">
        <v>937</v>
      </c>
      <c r="F366" s="5">
        <v>7.0999999999999994E-2</v>
      </c>
      <c r="G366" s="7">
        <v>0.95848999999999995</v>
      </c>
      <c r="H366" s="9">
        <v>97.626999999999995</v>
      </c>
      <c r="I366" s="7">
        <v>6.8052789999999988E-2</v>
      </c>
      <c r="J366" s="7">
        <v>6.9706935581345317E-2</v>
      </c>
    </row>
    <row r="367" spans="1:10" x14ac:dyDescent="0.2">
      <c r="A367" s="4" t="s">
        <v>643</v>
      </c>
      <c r="B367" s="4" t="s">
        <v>904</v>
      </c>
      <c r="C367" s="4" t="s">
        <v>929</v>
      </c>
      <c r="D367" s="3"/>
      <c r="E367" s="4" t="s">
        <v>937</v>
      </c>
      <c r="F367" s="5">
        <v>4.7E-2</v>
      </c>
      <c r="G367" s="7">
        <v>0.95848999999999995</v>
      </c>
      <c r="H367" s="9">
        <v>97.626999999999995</v>
      </c>
      <c r="I367" s="7">
        <v>4.5049029999999997E-2</v>
      </c>
      <c r="J367" s="7">
        <v>4.6144027779200424E-2</v>
      </c>
    </row>
    <row r="368" spans="1:10" x14ac:dyDescent="0.2">
      <c r="A368" s="4" t="s">
        <v>649</v>
      </c>
      <c r="B368" s="4" t="s">
        <v>906</v>
      </c>
      <c r="C368" s="4" t="s">
        <v>929</v>
      </c>
      <c r="D368" s="3"/>
      <c r="E368" s="4"/>
      <c r="F368" s="5">
        <v>1.2E-2</v>
      </c>
      <c r="G368" s="7">
        <v>0.94579000000000002</v>
      </c>
      <c r="H368" s="9">
        <v>96.834699999999998</v>
      </c>
      <c r="I368" s="7">
        <v>1.134948E-2</v>
      </c>
      <c r="J368" s="7">
        <v>1.1720467972741178E-2</v>
      </c>
    </row>
    <row r="369" spans="1:10" x14ac:dyDescent="0.2">
      <c r="A369" s="4" t="s">
        <v>651</v>
      </c>
      <c r="B369" s="4" t="s">
        <v>906</v>
      </c>
      <c r="C369" s="4" t="s">
        <v>929</v>
      </c>
      <c r="D369" s="3"/>
      <c r="E369" s="4"/>
      <c r="F369" s="5">
        <v>3.7999999999999999E-2</v>
      </c>
      <c r="G369" s="7">
        <v>0.94579000000000002</v>
      </c>
      <c r="H369" s="9">
        <v>96.834699999999998</v>
      </c>
      <c r="I369" s="7">
        <v>3.5940020000000003E-2</v>
      </c>
      <c r="J369" s="7">
        <v>3.7114815247013731E-2</v>
      </c>
    </row>
    <row r="370" spans="1:10" x14ac:dyDescent="0.2">
      <c r="A370" s="4" t="s">
        <v>653</v>
      </c>
      <c r="B370" s="4" t="s">
        <v>906</v>
      </c>
      <c r="C370" s="4" t="s">
        <v>929</v>
      </c>
      <c r="D370" s="3"/>
      <c r="E370" s="4"/>
      <c r="F370" s="5">
        <v>2.5000000000000001E-2</v>
      </c>
      <c r="G370" s="7">
        <v>0.94579000000000002</v>
      </c>
      <c r="H370" s="9">
        <v>96.834699999999998</v>
      </c>
      <c r="I370" s="7">
        <v>2.3644750000000003E-2</v>
      </c>
      <c r="J370" s="7">
        <v>2.4417641609877454E-2</v>
      </c>
    </row>
    <row r="371" spans="1:10" x14ac:dyDescent="0.2">
      <c r="A371" s="4" t="s">
        <v>654</v>
      </c>
      <c r="B371" s="4" t="s">
        <v>906</v>
      </c>
      <c r="C371" s="4" t="s">
        <v>929</v>
      </c>
      <c r="D371" s="3"/>
      <c r="E371" s="4"/>
      <c r="F371" s="5">
        <v>8.0000000000000002E-3</v>
      </c>
      <c r="G371" s="7">
        <v>0.94579000000000002</v>
      </c>
      <c r="H371" s="9">
        <v>96.834699999999998</v>
      </c>
      <c r="I371" s="7">
        <v>7.5663200000000005E-3</v>
      </c>
      <c r="J371" s="7">
        <v>7.8136453151607856E-3</v>
      </c>
    </row>
    <row r="372" spans="1:10" x14ac:dyDescent="0.2">
      <c r="A372" s="4" t="s">
        <v>655</v>
      </c>
      <c r="B372" s="4" t="s">
        <v>906</v>
      </c>
      <c r="C372" s="4" t="s">
        <v>929</v>
      </c>
      <c r="D372" s="3"/>
      <c r="E372" s="4"/>
      <c r="F372" s="5">
        <v>5.7000000000000002E-2</v>
      </c>
      <c r="G372" s="7">
        <v>0.94579000000000002</v>
      </c>
      <c r="H372" s="9">
        <v>96.834699999999998</v>
      </c>
      <c r="I372" s="7">
        <v>5.3910030000000005E-2</v>
      </c>
      <c r="J372" s="7">
        <v>5.5672222870520593E-2</v>
      </c>
    </row>
    <row r="373" spans="1:10" x14ac:dyDescent="0.2">
      <c r="A373" s="4" t="s">
        <v>765</v>
      </c>
      <c r="B373" s="4" t="s">
        <v>927</v>
      </c>
      <c r="C373" s="4" t="s">
        <v>929</v>
      </c>
      <c r="D373" s="3"/>
      <c r="E373" s="4" t="s">
        <v>937</v>
      </c>
      <c r="F373" s="5">
        <v>8.9999999999999993E-3</v>
      </c>
      <c r="G373" s="7">
        <v>0.95492999999999995</v>
      </c>
      <c r="H373" s="9">
        <v>97.57</v>
      </c>
      <c r="I373" s="7">
        <v>8.5943699999999987E-3</v>
      </c>
      <c r="J373" s="7">
        <v>8.8084144716613702E-3</v>
      </c>
    </row>
    <row r="374" spans="1:10" x14ac:dyDescent="0.2">
      <c r="A374" s="4" t="s">
        <v>630</v>
      </c>
      <c r="B374" s="4" t="s">
        <v>899</v>
      </c>
      <c r="C374" s="4" t="s">
        <v>929</v>
      </c>
      <c r="D374" s="3"/>
      <c r="E374" s="4" t="s">
        <v>933</v>
      </c>
      <c r="F374" s="5">
        <v>1.4999999999999999E-2</v>
      </c>
      <c r="G374" s="7">
        <v>0.95445000000000002</v>
      </c>
      <c r="H374" s="9">
        <v>97.39</v>
      </c>
      <c r="I374" s="7">
        <v>1.431675E-2</v>
      </c>
      <c r="J374" s="7">
        <v>1.4700431255775746E-2</v>
      </c>
    </row>
    <row r="375" spans="1:10" x14ac:dyDescent="0.2">
      <c r="A375" s="4" t="s">
        <v>726</v>
      </c>
      <c r="B375" s="4" t="s">
        <v>918</v>
      </c>
      <c r="C375" s="4" t="s">
        <v>929</v>
      </c>
      <c r="D375" s="3"/>
      <c r="E375" s="4"/>
      <c r="F375" s="5">
        <v>0.26700000000000002</v>
      </c>
      <c r="G375" s="7">
        <v>0.57613999999999999</v>
      </c>
      <c r="H375" s="9">
        <v>76.772400000000005</v>
      </c>
      <c r="I375" s="7">
        <v>0.15382938000000002</v>
      </c>
      <c r="J375" s="7">
        <v>0.20037068008815667</v>
      </c>
    </row>
    <row r="376" spans="1:10" x14ac:dyDescent="0.2">
      <c r="A376" s="4" t="s">
        <v>660</v>
      </c>
      <c r="B376" s="4" t="s">
        <v>907</v>
      </c>
      <c r="C376" s="4" t="s">
        <v>929</v>
      </c>
      <c r="D376" s="3"/>
      <c r="E376" s="4"/>
      <c r="F376" s="5">
        <v>8.5000000000000006E-2</v>
      </c>
      <c r="G376" s="7">
        <v>0.94562999999999997</v>
      </c>
      <c r="H376" s="9">
        <v>96.935599999999994</v>
      </c>
      <c r="I376" s="7">
        <v>8.0378550000000007E-2</v>
      </c>
      <c r="J376" s="7">
        <v>8.2919536269440763E-2</v>
      </c>
    </row>
    <row r="377" spans="1:10" x14ac:dyDescent="0.2">
      <c r="A377" s="4" t="s">
        <v>727</v>
      </c>
      <c r="B377" s="4" t="s">
        <v>918</v>
      </c>
      <c r="C377" s="4" t="s">
        <v>929</v>
      </c>
      <c r="D377" s="3"/>
      <c r="E377" s="4"/>
      <c r="F377" s="5">
        <v>8.9999999999999993E-3</v>
      </c>
      <c r="G377" s="7">
        <v>0.57613999999999999</v>
      </c>
      <c r="H377" s="9">
        <v>76.772400000000005</v>
      </c>
      <c r="I377" s="7">
        <v>5.1852599999999997E-3</v>
      </c>
      <c r="J377" s="7">
        <v>6.7540678681401118E-3</v>
      </c>
    </row>
    <row r="378" spans="1:10" x14ac:dyDescent="0.2">
      <c r="A378" s="4" t="s">
        <v>67</v>
      </c>
      <c r="B378" s="4" t="s">
        <v>790</v>
      </c>
      <c r="C378" s="4" t="s">
        <v>929</v>
      </c>
      <c r="D378" s="3"/>
      <c r="E378" s="4"/>
      <c r="F378" s="5">
        <v>0.188</v>
      </c>
      <c r="G378" s="7">
        <v>0.96867000000000003</v>
      </c>
      <c r="H378" s="9">
        <v>98.196899999999999</v>
      </c>
      <c r="I378" s="7">
        <v>0.18210996000000002</v>
      </c>
      <c r="J378" s="7">
        <v>0.18545387889027048</v>
      </c>
    </row>
    <row r="379" spans="1:10" x14ac:dyDescent="0.2">
      <c r="A379" s="4" t="s">
        <v>68</v>
      </c>
      <c r="B379" s="4" t="s">
        <v>790</v>
      </c>
      <c r="C379" s="4" t="s">
        <v>929</v>
      </c>
      <c r="D379" s="3"/>
      <c r="E379" s="4"/>
      <c r="F379" s="5">
        <v>2.8000000000000001E-2</v>
      </c>
      <c r="G379" s="7">
        <v>0.96867000000000003</v>
      </c>
      <c r="H379" s="9">
        <v>98.196899999999999</v>
      </c>
      <c r="I379" s="7">
        <v>2.7122760000000003E-2</v>
      </c>
      <c r="J379" s="7">
        <v>2.7620790473019009E-2</v>
      </c>
    </row>
    <row r="380" spans="1:10" x14ac:dyDescent="0.2">
      <c r="A380" s="4" t="s">
        <v>70</v>
      </c>
      <c r="B380" s="4" t="s">
        <v>790</v>
      </c>
      <c r="C380" s="4" t="s">
        <v>929</v>
      </c>
      <c r="D380" s="3"/>
      <c r="E380" s="4"/>
      <c r="F380" s="5">
        <v>0.28899999999999998</v>
      </c>
      <c r="G380" s="7">
        <v>0.96867000000000003</v>
      </c>
      <c r="H380" s="9">
        <v>98.196899999999999</v>
      </c>
      <c r="I380" s="7">
        <v>0.27994563</v>
      </c>
      <c r="J380" s="7">
        <v>0.28508601595366045</v>
      </c>
    </row>
    <row r="381" spans="1:10" x14ac:dyDescent="0.2">
      <c r="A381" s="4" t="s">
        <v>154</v>
      </c>
      <c r="B381" s="4" t="s">
        <v>804</v>
      </c>
      <c r="C381" s="4" t="s">
        <v>929</v>
      </c>
      <c r="D381" s="3"/>
      <c r="E381" s="4" t="s">
        <v>933</v>
      </c>
      <c r="F381" s="6">
        <v>0.13</v>
      </c>
      <c r="G381" s="7">
        <v>0.53283999999999998</v>
      </c>
      <c r="H381" s="9">
        <v>74.882999999999996</v>
      </c>
      <c r="I381" s="7">
        <v>6.9269200000000003E-2</v>
      </c>
      <c r="J381" s="7">
        <v>9.2503238385214279E-2</v>
      </c>
    </row>
    <row r="382" spans="1:10" x14ac:dyDescent="0.2">
      <c r="A382" s="4" t="s">
        <v>562</v>
      </c>
      <c r="B382" s="4" t="s">
        <v>873</v>
      </c>
      <c r="C382" s="4" t="s">
        <v>929</v>
      </c>
      <c r="D382" s="3"/>
      <c r="E382" s="4" t="s">
        <v>933</v>
      </c>
      <c r="F382" s="6">
        <v>0.129</v>
      </c>
      <c r="G382" s="7">
        <v>0.95904999999999996</v>
      </c>
      <c r="H382" s="9">
        <v>95.95</v>
      </c>
      <c r="I382" s="7">
        <v>0.12371744999999999</v>
      </c>
      <c r="J382" s="7">
        <v>0.12893949973944763</v>
      </c>
    </row>
    <row r="383" spans="1:10" x14ac:dyDescent="0.2">
      <c r="A383" s="4" t="s">
        <v>563</v>
      </c>
      <c r="B383" s="4" t="s">
        <v>873</v>
      </c>
      <c r="C383" s="4" t="s">
        <v>929</v>
      </c>
      <c r="D383" s="3"/>
      <c r="E383" s="4" t="s">
        <v>933</v>
      </c>
      <c r="F383" s="5">
        <v>0.60099999999999998</v>
      </c>
      <c r="G383" s="7">
        <v>0.95904999999999996</v>
      </c>
      <c r="H383" s="9">
        <v>95.95</v>
      </c>
      <c r="I383" s="7">
        <v>0.57638904999999996</v>
      </c>
      <c r="J383" s="7">
        <v>0.60071813444502342</v>
      </c>
    </row>
    <row r="384" spans="1:10" x14ac:dyDescent="0.2">
      <c r="A384" s="4" t="s">
        <v>62</v>
      </c>
      <c r="B384" s="4" t="s">
        <v>786</v>
      </c>
      <c r="C384" s="4" t="s">
        <v>929</v>
      </c>
      <c r="D384" s="3"/>
      <c r="E384" s="4"/>
      <c r="F384" s="5">
        <v>0.24399999999999999</v>
      </c>
      <c r="G384" s="7">
        <v>0.95250000000000001</v>
      </c>
      <c r="H384" s="9">
        <v>94.826999999999998</v>
      </c>
      <c r="I384" s="7">
        <v>0.23241000000000001</v>
      </c>
      <c r="J384" s="7">
        <v>0.24508842418298588</v>
      </c>
    </row>
    <row r="385" spans="1:10" x14ac:dyDescent="0.2">
      <c r="A385" s="4" t="s">
        <v>72</v>
      </c>
      <c r="B385" s="4" t="s">
        <v>786</v>
      </c>
      <c r="C385" s="4" t="s">
        <v>929</v>
      </c>
      <c r="D385" s="3"/>
      <c r="E385" s="4"/>
      <c r="F385" s="5">
        <v>0.22800000000000001</v>
      </c>
      <c r="G385" s="7">
        <v>0.95250000000000001</v>
      </c>
      <c r="H385" s="9">
        <v>94.826999999999998</v>
      </c>
      <c r="I385" s="7">
        <v>0.21717</v>
      </c>
      <c r="J385" s="7">
        <v>0.22901705210541304</v>
      </c>
    </row>
    <row r="386" spans="1:10" x14ac:dyDescent="0.2">
      <c r="A386" s="4" t="s">
        <v>545</v>
      </c>
      <c r="B386" s="4" t="s">
        <v>869</v>
      </c>
      <c r="C386" s="4" t="s">
        <v>929</v>
      </c>
      <c r="D386" s="3"/>
      <c r="E386" s="4"/>
      <c r="F386" s="5">
        <v>3.2000000000000001E-2</v>
      </c>
      <c r="G386" s="7">
        <v>0.95904999999999996</v>
      </c>
      <c r="H386" s="9">
        <v>95.95</v>
      </c>
      <c r="I386" s="7">
        <v>3.0689600000000001E-2</v>
      </c>
      <c r="J386" s="7">
        <v>3.1984992183428866E-2</v>
      </c>
    </row>
    <row r="387" spans="1:10" x14ac:dyDescent="0.2">
      <c r="A387" s="4" t="s">
        <v>661</v>
      </c>
      <c r="B387" s="4" t="s">
        <v>907</v>
      </c>
      <c r="C387" s="4" t="s">
        <v>929</v>
      </c>
      <c r="D387" s="3"/>
      <c r="E387" s="4"/>
      <c r="F387" s="5">
        <v>6.8000000000000005E-2</v>
      </c>
      <c r="G387" s="7">
        <v>0.94562999999999997</v>
      </c>
      <c r="H387" s="9">
        <v>96.935599999999994</v>
      </c>
      <c r="I387" s="7">
        <v>6.430284E-2</v>
      </c>
      <c r="J387" s="7">
        <v>6.6335629015552608E-2</v>
      </c>
    </row>
    <row r="388" spans="1:10" x14ac:dyDescent="0.2">
      <c r="A388" s="4" t="s">
        <v>546</v>
      </c>
      <c r="B388" s="4" t="s">
        <v>869</v>
      </c>
      <c r="C388" s="4" t="s">
        <v>929</v>
      </c>
      <c r="D388" s="3"/>
      <c r="E388" s="4"/>
      <c r="F388" s="5">
        <v>7.0000000000000001E-3</v>
      </c>
      <c r="G388" s="7">
        <v>0.95904999999999996</v>
      </c>
      <c r="H388" s="9">
        <v>95.95</v>
      </c>
      <c r="I388" s="7">
        <v>6.7133499999999999E-3</v>
      </c>
      <c r="J388" s="7">
        <v>6.9967170401250651E-3</v>
      </c>
    </row>
    <row r="389" spans="1:10" x14ac:dyDescent="0.2">
      <c r="A389" s="4" t="s">
        <v>547</v>
      </c>
      <c r="B389" s="4" t="s">
        <v>869</v>
      </c>
      <c r="C389" s="4" t="s">
        <v>929</v>
      </c>
      <c r="D389" s="3"/>
      <c r="E389" s="4"/>
      <c r="F389" s="5">
        <v>0.873</v>
      </c>
      <c r="G389" s="7">
        <v>0.95904999999999996</v>
      </c>
      <c r="H389" s="9">
        <v>95.95</v>
      </c>
      <c r="I389" s="7">
        <v>0.83725064999999999</v>
      </c>
      <c r="J389" s="7">
        <v>0.87259056800416879</v>
      </c>
    </row>
    <row r="390" spans="1:10" x14ac:dyDescent="0.2">
      <c r="A390" s="4" t="s">
        <v>548</v>
      </c>
      <c r="B390" s="4" t="s">
        <v>869</v>
      </c>
      <c r="C390" s="4" t="s">
        <v>929</v>
      </c>
      <c r="D390" s="3"/>
      <c r="E390" s="4"/>
      <c r="F390" s="5">
        <v>0.38700000000000001</v>
      </c>
      <c r="G390" s="7">
        <v>0.95904999999999996</v>
      </c>
      <c r="H390" s="9">
        <v>95.95</v>
      </c>
      <c r="I390" s="7">
        <v>0.37115235000000002</v>
      </c>
      <c r="J390" s="7">
        <v>0.38681849921834288</v>
      </c>
    </row>
    <row r="391" spans="1:10" x14ac:dyDescent="0.2">
      <c r="A391" s="4" t="s">
        <v>549</v>
      </c>
      <c r="B391" s="4" t="s">
        <v>869</v>
      </c>
      <c r="C391" s="4" t="s">
        <v>929</v>
      </c>
      <c r="D391" s="3"/>
      <c r="E391" s="4"/>
      <c r="F391" s="5">
        <v>1.0329999999999999</v>
      </c>
      <c r="G391" s="7">
        <v>0.95904999999999996</v>
      </c>
      <c r="H391" s="9">
        <v>95.95</v>
      </c>
      <c r="I391" s="7">
        <v>0.9906986499999999</v>
      </c>
      <c r="J391" s="7">
        <v>1.032515528921313</v>
      </c>
    </row>
    <row r="392" spans="1:10" x14ac:dyDescent="0.2">
      <c r="A392" s="4" t="s">
        <v>551</v>
      </c>
      <c r="B392" s="4" t="s">
        <v>869</v>
      </c>
      <c r="C392" s="4" t="s">
        <v>929</v>
      </c>
      <c r="D392" s="3"/>
      <c r="E392" s="4"/>
      <c r="F392" s="5">
        <v>6.2E-2</v>
      </c>
      <c r="G392" s="7">
        <v>0.95904999999999996</v>
      </c>
      <c r="H392" s="9">
        <v>95.95</v>
      </c>
      <c r="I392" s="7">
        <v>5.9461099999999996E-2</v>
      </c>
      <c r="J392" s="7">
        <v>6.1970922355393428E-2</v>
      </c>
    </row>
    <row r="393" spans="1:10" x14ac:dyDescent="0.2">
      <c r="A393" s="4" t="s">
        <v>552</v>
      </c>
      <c r="B393" s="4" t="s">
        <v>869</v>
      </c>
      <c r="C393" s="4" t="s">
        <v>929</v>
      </c>
      <c r="D393" s="3"/>
      <c r="E393" s="4"/>
      <c r="F393" s="5">
        <v>4.2000000000000003E-2</v>
      </c>
      <c r="G393" s="7">
        <v>0.95904999999999996</v>
      </c>
      <c r="H393" s="9">
        <v>95.95</v>
      </c>
      <c r="I393" s="7">
        <v>4.0280099999999999E-2</v>
      </c>
      <c r="J393" s="7">
        <v>4.1980302240750389E-2</v>
      </c>
    </row>
    <row r="394" spans="1:10" x14ac:dyDescent="0.2">
      <c r="A394" s="4" t="s">
        <v>553</v>
      </c>
      <c r="B394" s="4" t="s">
        <v>869</v>
      </c>
      <c r="C394" s="4" t="s">
        <v>929</v>
      </c>
      <c r="D394" s="3"/>
      <c r="E394" s="4"/>
      <c r="F394" s="5">
        <v>7.4999999999999997E-2</v>
      </c>
      <c r="G394" s="7">
        <v>0.95904999999999996</v>
      </c>
      <c r="H394" s="9">
        <v>95.95</v>
      </c>
      <c r="I394" s="7">
        <v>7.192875E-2</v>
      </c>
      <c r="J394" s="7">
        <v>7.4964825429911411E-2</v>
      </c>
    </row>
    <row r="395" spans="1:10" x14ac:dyDescent="0.2">
      <c r="A395" s="4" t="s">
        <v>22</v>
      </c>
      <c r="B395" s="4" t="s">
        <v>780</v>
      </c>
      <c r="C395" s="4" t="s">
        <v>929</v>
      </c>
      <c r="D395" s="3"/>
      <c r="E395" s="4" t="s">
        <v>933</v>
      </c>
      <c r="F395" s="5">
        <v>0.86399999999999999</v>
      </c>
      <c r="G395" s="7">
        <v>0.95035000000000003</v>
      </c>
      <c r="H395" s="9">
        <v>94.594999999999999</v>
      </c>
      <c r="I395" s="7">
        <v>0.82110240000000001</v>
      </c>
      <c r="J395" s="7">
        <v>0.86801881706221262</v>
      </c>
    </row>
    <row r="396" spans="1:10" x14ac:dyDescent="0.2">
      <c r="A396" s="4" t="s">
        <v>113</v>
      </c>
      <c r="B396" s="4" t="s">
        <v>799</v>
      </c>
      <c r="C396" s="4" t="s">
        <v>929</v>
      </c>
      <c r="D396" s="3"/>
      <c r="E396" s="4" t="s">
        <v>933</v>
      </c>
      <c r="F396" s="5">
        <v>1.2410000000000001</v>
      </c>
      <c r="G396" s="7">
        <v>0.95189999999999997</v>
      </c>
      <c r="H396" s="9">
        <v>95.138000000000005</v>
      </c>
      <c r="I396" s="7">
        <v>1.1813079</v>
      </c>
      <c r="J396" s="7">
        <v>1.2416782988921355</v>
      </c>
    </row>
    <row r="397" spans="1:10" x14ac:dyDescent="0.2">
      <c r="A397" s="4" t="s">
        <v>117</v>
      </c>
      <c r="B397" s="4" t="s">
        <v>799</v>
      </c>
      <c r="C397" s="4" t="s">
        <v>929</v>
      </c>
      <c r="D397" s="3"/>
      <c r="E397" s="4" t="s">
        <v>933</v>
      </c>
      <c r="F397" s="5">
        <v>0.28499999999999998</v>
      </c>
      <c r="G397" s="7">
        <v>0.95189999999999997</v>
      </c>
      <c r="H397" s="9">
        <v>95.138000000000005</v>
      </c>
      <c r="I397" s="7">
        <v>0.27129149999999996</v>
      </c>
      <c r="J397" s="7">
        <v>0.28515577371817774</v>
      </c>
    </row>
    <row r="398" spans="1:10" x14ac:dyDescent="0.2">
      <c r="A398" s="4" t="s">
        <v>662</v>
      </c>
      <c r="B398" s="4" t="s">
        <v>907</v>
      </c>
      <c r="C398" s="4" t="s">
        <v>929</v>
      </c>
      <c r="D398" s="3"/>
      <c r="E398" s="4"/>
      <c r="F398" s="5">
        <v>1.9E-2</v>
      </c>
      <c r="G398" s="7">
        <v>0.94562999999999997</v>
      </c>
      <c r="H398" s="9">
        <v>96.935599999999994</v>
      </c>
      <c r="I398" s="7">
        <v>1.7966969999999999E-2</v>
      </c>
      <c r="J398" s="7">
        <v>1.8534955166110284E-2</v>
      </c>
    </row>
    <row r="399" spans="1:10" x14ac:dyDescent="0.2">
      <c r="A399" s="4" t="s">
        <v>118</v>
      </c>
      <c r="B399" s="4" t="s">
        <v>799</v>
      </c>
      <c r="C399" s="4" t="s">
        <v>929</v>
      </c>
      <c r="D399" s="3"/>
      <c r="E399" s="4" t="s">
        <v>933</v>
      </c>
      <c r="F399" s="5">
        <v>0.35499999999999998</v>
      </c>
      <c r="G399" s="7">
        <v>0.95189999999999997</v>
      </c>
      <c r="H399" s="9">
        <v>95.138000000000005</v>
      </c>
      <c r="I399" s="7">
        <v>0.33792449999999996</v>
      </c>
      <c r="J399" s="7">
        <v>0.35519403392966004</v>
      </c>
    </row>
    <row r="400" spans="1:10" x14ac:dyDescent="0.2">
      <c r="A400" s="4" t="s">
        <v>121</v>
      </c>
      <c r="B400" s="4" t="s">
        <v>799</v>
      </c>
      <c r="C400" s="4" t="s">
        <v>929</v>
      </c>
      <c r="D400" s="3"/>
      <c r="E400" s="4" t="s">
        <v>933</v>
      </c>
      <c r="F400" s="6">
        <v>0</v>
      </c>
      <c r="G400" s="7">
        <v>0.95189999999999997</v>
      </c>
      <c r="H400" s="9">
        <v>95.138000000000005</v>
      </c>
      <c r="I400" s="7">
        <v>0</v>
      </c>
      <c r="J400" s="7">
        <v>0</v>
      </c>
    </row>
    <row r="401" spans="1:10" x14ac:dyDescent="0.2">
      <c r="A401" s="4" t="s">
        <v>123</v>
      </c>
      <c r="B401" s="4" t="s">
        <v>799</v>
      </c>
      <c r="C401" s="4" t="s">
        <v>929</v>
      </c>
      <c r="D401" s="3"/>
      <c r="E401" s="4" t="s">
        <v>933</v>
      </c>
      <c r="F401" s="6">
        <v>0.128</v>
      </c>
      <c r="G401" s="7">
        <v>0.95189999999999997</v>
      </c>
      <c r="H401" s="9">
        <v>95.138000000000005</v>
      </c>
      <c r="I401" s="7">
        <v>0.1218432</v>
      </c>
      <c r="J401" s="7">
        <v>0.12806996152956757</v>
      </c>
    </row>
    <row r="402" spans="1:10" x14ac:dyDescent="0.2">
      <c r="A402" s="4" t="s">
        <v>139</v>
      </c>
      <c r="B402" s="4" t="s">
        <v>801</v>
      </c>
      <c r="C402" s="4" t="s">
        <v>929</v>
      </c>
      <c r="D402" s="3"/>
      <c r="E402" s="4" t="s">
        <v>933</v>
      </c>
      <c r="F402" s="5">
        <v>0.65</v>
      </c>
      <c r="G402" s="7">
        <v>0.56913999999999998</v>
      </c>
      <c r="H402" s="9">
        <v>75.867999999999995</v>
      </c>
      <c r="I402" s="7">
        <v>0.36994100000000002</v>
      </c>
      <c r="J402" s="7">
        <v>0.48761137765592882</v>
      </c>
    </row>
    <row r="403" spans="1:10" x14ac:dyDescent="0.2">
      <c r="A403" s="4" t="s">
        <v>148</v>
      </c>
      <c r="B403" s="4" t="s">
        <v>801</v>
      </c>
      <c r="C403" s="4" t="s">
        <v>929</v>
      </c>
      <c r="D403" s="3"/>
      <c r="E403" s="4" t="s">
        <v>933</v>
      </c>
      <c r="F403" s="5">
        <v>0.40899999999999997</v>
      </c>
      <c r="G403" s="7">
        <v>0.56913999999999998</v>
      </c>
      <c r="H403" s="9">
        <v>75.867999999999995</v>
      </c>
      <c r="I403" s="7">
        <v>0.23277825999999999</v>
      </c>
      <c r="J403" s="7">
        <v>0.30682008224811519</v>
      </c>
    </row>
    <row r="404" spans="1:10" x14ac:dyDescent="0.2">
      <c r="A404" s="4" t="s">
        <v>151</v>
      </c>
      <c r="B404" s="4" t="s">
        <v>801</v>
      </c>
      <c r="C404" s="4" t="s">
        <v>929</v>
      </c>
      <c r="D404" s="3"/>
      <c r="E404" s="4" t="s">
        <v>933</v>
      </c>
      <c r="F404" s="5">
        <v>0.40600000000000003</v>
      </c>
      <c r="G404" s="7">
        <v>0.56913999999999998</v>
      </c>
      <c r="H404" s="9">
        <v>75.867999999999995</v>
      </c>
      <c r="I404" s="7">
        <v>0.23107084</v>
      </c>
      <c r="J404" s="7">
        <v>0.3045695681973955</v>
      </c>
    </row>
    <row r="405" spans="1:10" x14ac:dyDescent="0.2">
      <c r="A405" s="4" t="s">
        <v>152</v>
      </c>
      <c r="B405" s="4" t="s">
        <v>801</v>
      </c>
      <c r="C405" s="4" t="s">
        <v>929</v>
      </c>
      <c r="D405" s="3"/>
      <c r="E405" s="4" t="s">
        <v>933</v>
      </c>
      <c r="F405" s="5">
        <v>3.5999999999999997E-2</v>
      </c>
      <c r="G405" s="7">
        <v>0.56913999999999998</v>
      </c>
      <c r="H405" s="9">
        <v>75.867999999999995</v>
      </c>
      <c r="I405" s="7">
        <v>2.0489039999999997E-2</v>
      </c>
      <c r="J405" s="7">
        <v>2.7006168608636052E-2</v>
      </c>
    </row>
    <row r="406" spans="1:10" x14ac:dyDescent="0.2">
      <c r="A406" s="4" t="s">
        <v>155</v>
      </c>
      <c r="B406" s="4" t="s">
        <v>801</v>
      </c>
      <c r="C406" s="4" t="s">
        <v>929</v>
      </c>
      <c r="D406" s="3"/>
      <c r="E406" s="4" t="s">
        <v>933</v>
      </c>
      <c r="F406" s="5">
        <v>0.73799999999999999</v>
      </c>
      <c r="G406" s="7">
        <v>0.56913999999999998</v>
      </c>
      <c r="H406" s="9">
        <v>75.867999999999995</v>
      </c>
      <c r="I406" s="7">
        <v>0.42002531999999998</v>
      </c>
      <c r="J406" s="7">
        <v>0.55362645647703912</v>
      </c>
    </row>
    <row r="407" spans="1:10" x14ac:dyDescent="0.2">
      <c r="A407" s="4" t="s">
        <v>160</v>
      </c>
      <c r="B407" s="4" t="s">
        <v>801</v>
      </c>
      <c r="C407" s="4" t="s">
        <v>929</v>
      </c>
      <c r="D407" s="3"/>
      <c r="E407" s="4" t="s">
        <v>933</v>
      </c>
      <c r="F407" s="5">
        <v>7.0999999999999994E-2</v>
      </c>
      <c r="G407" s="7">
        <v>0.56913999999999998</v>
      </c>
      <c r="H407" s="9">
        <v>75.867999999999995</v>
      </c>
      <c r="I407" s="7">
        <v>4.0408939999999997E-2</v>
      </c>
      <c r="J407" s="7">
        <v>5.3262165867032217E-2</v>
      </c>
    </row>
    <row r="408" spans="1:10" x14ac:dyDescent="0.2">
      <c r="A408" s="4" t="s">
        <v>161</v>
      </c>
      <c r="B408" s="4" t="s">
        <v>801</v>
      </c>
      <c r="C408" s="4" t="s">
        <v>929</v>
      </c>
      <c r="D408" s="3"/>
      <c r="E408" s="4" t="s">
        <v>933</v>
      </c>
      <c r="F408" s="5">
        <v>0.30299999999999999</v>
      </c>
      <c r="G408" s="7">
        <v>0.56913999999999998</v>
      </c>
      <c r="H408" s="9">
        <v>75.867999999999995</v>
      </c>
      <c r="I408" s="7">
        <v>0.17244941999999999</v>
      </c>
      <c r="J408" s="7">
        <v>0.2273019191226868</v>
      </c>
    </row>
    <row r="409" spans="1:10" x14ac:dyDescent="0.2">
      <c r="A409" s="4" t="s">
        <v>663</v>
      </c>
      <c r="B409" s="4" t="s">
        <v>907</v>
      </c>
      <c r="C409" s="4" t="s">
        <v>929</v>
      </c>
      <c r="D409" s="3"/>
      <c r="E409" s="4"/>
      <c r="F409" s="5">
        <v>2.8000000000000001E-2</v>
      </c>
      <c r="G409" s="7">
        <v>0.94562999999999997</v>
      </c>
      <c r="H409" s="9">
        <v>96.935599999999994</v>
      </c>
      <c r="I409" s="7">
        <v>2.647764E-2</v>
      </c>
      <c r="J409" s="7">
        <v>2.7314670771109894E-2</v>
      </c>
    </row>
    <row r="410" spans="1:10" x14ac:dyDescent="0.2">
      <c r="A410" s="4" t="s">
        <v>169</v>
      </c>
      <c r="B410" s="4" t="s">
        <v>801</v>
      </c>
      <c r="C410" s="4" t="s">
        <v>929</v>
      </c>
      <c r="D410" s="3"/>
      <c r="E410" s="4" t="s">
        <v>933</v>
      </c>
      <c r="F410" s="5">
        <v>0</v>
      </c>
      <c r="G410" s="7">
        <v>0.56913999999999998</v>
      </c>
      <c r="H410" s="9">
        <v>75.867999999999995</v>
      </c>
      <c r="I410" s="7">
        <v>0</v>
      </c>
      <c r="J410" s="7">
        <v>0</v>
      </c>
    </row>
    <row r="411" spans="1:10" x14ac:dyDescent="0.2">
      <c r="A411" s="4" t="s">
        <v>173</v>
      </c>
      <c r="B411" s="4" t="s">
        <v>801</v>
      </c>
      <c r="C411" s="4" t="s">
        <v>929</v>
      </c>
      <c r="D411" s="3"/>
      <c r="E411" s="4" t="s">
        <v>933</v>
      </c>
      <c r="F411" s="5">
        <v>0.751</v>
      </c>
      <c r="G411" s="7">
        <v>0.56913999999999998</v>
      </c>
      <c r="H411" s="9">
        <v>75.867999999999995</v>
      </c>
      <c r="I411" s="7">
        <v>0.42742414000000001</v>
      </c>
      <c r="J411" s="7">
        <v>0.56337868403015767</v>
      </c>
    </row>
    <row r="412" spans="1:10" x14ac:dyDescent="0.2">
      <c r="A412" s="4" t="s">
        <v>565</v>
      </c>
      <c r="B412" s="4" t="s">
        <v>875</v>
      </c>
      <c r="C412" s="4" t="s">
        <v>929</v>
      </c>
      <c r="D412" s="3"/>
      <c r="E412" s="4" t="s">
        <v>933</v>
      </c>
      <c r="F412" s="5">
        <v>0.77100000000000002</v>
      </c>
      <c r="G412" s="7">
        <v>0.96040999999999999</v>
      </c>
      <c r="H412" s="9">
        <v>96.084000000000003</v>
      </c>
      <c r="I412" s="7">
        <v>0.74047611000000002</v>
      </c>
      <c r="J412" s="7">
        <v>0.77065495816160856</v>
      </c>
    </row>
    <row r="413" spans="1:10" x14ac:dyDescent="0.2">
      <c r="A413" s="4" t="s">
        <v>566</v>
      </c>
      <c r="B413" s="4" t="s">
        <v>875</v>
      </c>
      <c r="C413" s="4" t="s">
        <v>929</v>
      </c>
      <c r="D413" s="3"/>
      <c r="E413" s="4" t="s">
        <v>933</v>
      </c>
      <c r="F413" s="5">
        <v>0.47</v>
      </c>
      <c r="G413" s="7">
        <v>0.96040999999999999</v>
      </c>
      <c r="H413" s="9">
        <v>96.084000000000003</v>
      </c>
      <c r="I413" s="7">
        <v>0.45139269999999998</v>
      </c>
      <c r="J413" s="7">
        <v>0.46978966321135668</v>
      </c>
    </row>
    <row r="414" spans="1:10" x14ac:dyDescent="0.2">
      <c r="A414" s="4" t="s">
        <v>554</v>
      </c>
      <c r="B414" s="4" t="s">
        <v>871</v>
      </c>
      <c r="C414" s="4" t="s">
        <v>929</v>
      </c>
      <c r="D414" s="3"/>
      <c r="E414" s="4" t="s">
        <v>933</v>
      </c>
      <c r="F414" s="5">
        <v>1.0999999999999999E-2</v>
      </c>
      <c r="G414" s="7">
        <v>0.96040999999999999</v>
      </c>
      <c r="H414" s="9">
        <v>96.084000000000003</v>
      </c>
      <c r="I414" s="7">
        <v>1.0564509999999999E-2</v>
      </c>
      <c r="J414" s="7">
        <v>1.0995077224095581E-2</v>
      </c>
    </row>
    <row r="415" spans="1:10" x14ac:dyDescent="0.2">
      <c r="A415" s="4" t="s">
        <v>555</v>
      </c>
      <c r="B415" s="4" t="s">
        <v>871</v>
      </c>
      <c r="C415" s="4" t="s">
        <v>929</v>
      </c>
      <c r="D415" s="3"/>
      <c r="E415" s="4" t="s">
        <v>933</v>
      </c>
      <c r="F415" s="5">
        <v>0.01</v>
      </c>
      <c r="G415" s="7">
        <v>0.96040999999999999</v>
      </c>
      <c r="H415" s="9">
        <v>96.084000000000003</v>
      </c>
      <c r="I415" s="7">
        <v>9.6041000000000008E-3</v>
      </c>
      <c r="J415" s="7">
        <v>9.9955247491778036E-3</v>
      </c>
    </row>
    <row r="416" spans="1:10" x14ac:dyDescent="0.2">
      <c r="A416" s="4" t="s">
        <v>556</v>
      </c>
      <c r="B416" s="4" t="s">
        <v>871</v>
      </c>
      <c r="C416" s="4" t="s">
        <v>929</v>
      </c>
      <c r="D416" s="3"/>
      <c r="E416" s="4" t="s">
        <v>933</v>
      </c>
      <c r="F416" s="5">
        <v>0.435</v>
      </c>
      <c r="G416" s="7">
        <v>0.96040999999999999</v>
      </c>
      <c r="H416" s="9">
        <v>96.084000000000003</v>
      </c>
      <c r="I416" s="7">
        <v>0.41777834999999997</v>
      </c>
      <c r="J416" s="7">
        <v>0.43480532658923438</v>
      </c>
    </row>
    <row r="417" spans="1:10" x14ac:dyDescent="0.2">
      <c r="A417" s="4" t="s">
        <v>129</v>
      </c>
      <c r="B417" s="4" t="s">
        <v>800</v>
      </c>
      <c r="C417" s="4" t="s">
        <v>929</v>
      </c>
      <c r="D417" s="3"/>
      <c r="E417" s="4" t="s">
        <v>933</v>
      </c>
      <c r="F417" s="5">
        <v>1.103</v>
      </c>
      <c r="G417" s="7">
        <v>0.95655000000000001</v>
      </c>
      <c r="H417" s="9">
        <v>95.617999999999995</v>
      </c>
      <c r="I417" s="7">
        <v>1.0550746499999999</v>
      </c>
      <c r="J417" s="7">
        <v>1.1034268129431697</v>
      </c>
    </row>
    <row r="418" spans="1:10" x14ac:dyDescent="0.2">
      <c r="A418" s="4" t="s">
        <v>131</v>
      </c>
      <c r="B418" s="4" t="s">
        <v>800</v>
      </c>
      <c r="C418" s="4" t="s">
        <v>929</v>
      </c>
      <c r="D418" s="3"/>
      <c r="E418" s="4" t="s">
        <v>933</v>
      </c>
      <c r="F418" s="5">
        <v>1.3540000000000001</v>
      </c>
      <c r="G418" s="7">
        <v>0.95655000000000001</v>
      </c>
      <c r="H418" s="9">
        <v>95.617999999999995</v>
      </c>
      <c r="I418" s="7">
        <v>1.2951687000000001</v>
      </c>
      <c r="J418" s="7">
        <v>1.3545239390073001</v>
      </c>
    </row>
    <row r="419" spans="1:10" x14ac:dyDescent="0.2">
      <c r="A419" s="4" t="s">
        <v>133</v>
      </c>
      <c r="B419" s="4" t="s">
        <v>800</v>
      </c>
      <c r="C419" s="4" t="s">
        <v>929</v>
      </c>
      <c r="D419" s="3"/>
      <c r="E419" s="4" t="s">
        <v>933</v>
      </c>
      <c r="F419" s="5">
        <v>0.70399999999999996</v>
      </c>
      <c r="G419" s="7">
        <v>0.95655000000000001</v>
      </c>
      <c r="H419" s="9">
        <v>95.617999999999995</v>
      </c>
      <c r="I419" s="7">
        <v>0.67341119999999999</v>
      </c>
      <c r="J419" s="7">
        <v>0.70427241732728152</v>
      </c>
    </row>
    <row r="420" spans="1:10" x14ac:dyDescent="0.2">
      <c r="A420" s="4" t="s">
        <v>48</v>
      </c>
      <c r="B420" s="4" t="s">
        <v>787</v>
      </c>
      <c r="C420" s="4" t="s">
        <v>929</v>
      </c>
      <c r="D420" s="3"/>
      <c r="E420" s="4"/>
      <c r="F420" s="5">
        <v>0</v>
      </c>
      <c r="G420" s="7">
        <v>0.97221999999999997</v>
      </c>
      <c r="H420" s="9">
        <v>98.416899999999998</v>
      </c>
      <c r="I420" s="7">
        <v>0</v>
      </c>
      <c r="J420" s="7">
        <v>0</v>
      </c>
    </row>
    <row r="421" spans="1:10" x14ac:dyDescent="0.2">
      <c r="A421" s="4" t="s">
        <v>134</v>
      </c>
      <c r="B421" s="4" t="s">
        <v>800</v>
      </c>
      <c r="C421" s="4" t="s">
        <v>929</v>
      </c>
      <c r="D421" s="3"/>
      <c r="E421" s="4" t="s">
        <v>933</v>
      </c>
      <c r="F421" s="5">
        <v>0.35299999999999998</v>
      </c>
      <c r="G421" s="7">
        <v>0.95655000000000001</v>
      </c>
      <c r="H421" s="9">
        <v>95.617999999999995</v>
      </c>
      <c r="I421" s="7">
        <v>0.33766214999999999</v>
      </c>
      <c r="J421" s="7">
        <v>0.35313659562007155</v>
      </c>
    </row>
    <row r="422" spans="1:10" x14ac:dyDescent="0.2">
      <c r="A422" s="4" t="s">
        <v>136</v>
      </c>
      <c r="B422" s="4" t="s">
        <v>800</v>
      </c>
      <c r="C422" s="4" t="s">
        <v>929</v>
      </c>
      <c r="D422" s="3"/>
      <c r="E422" s="4" t="s">
        <v>933</v>
      </c>
      <c r="F422" s="5">
        <v>0.13700000000000001</v>
      </c>
      <c r="G422" s="7">
        <v>0.95655000000000001</v>
      </c>
      <c r="H422" s="9">
        <v>95.617999999999995</v>
      </c>
      <c r="I422" s="7">
        <v>0.13104735000000001</v>
      </c>
      <c r="J422" s="7">
        <v>0.13705301303101927</v>
      </c>
    </row>
    <row r="423" spans="1:10" x14ac:dyDescent="0.2">
      <c r="A423" s="4" t="s">
        <v>137</v>
      </c>
      <c r="B423" s="4" t="s">
        <v>800</v>
      </c>
      <c r="C423" s="4" t="s">
        <v>929</v>
      </c>
      <c r="D423" s="3"/>
      <c r="E423" s="4" t="s">
        <v>933</v>
      </c>
      <c r="F423" s="5">
        <v>0.19900000000000001</v>
      </c>
      <c r="G423" s="7">
        <v>0.95655000000000001</v>
      </c>
      <c r="H423" s="9">
        <v>95.617999999999995</v>
      </c>
      <c r="I423" s="7">
        <v>0.19035345000000001</v>
      </c>
      <c r="J423" s="7">
        <v>0.19907700432972875</v>
      </c>
    </row>
    <row r="424" spans="1:10" x14ac:dyDescent="0.2">
      <c r="A424" s="4" t="s">
        <v>581</v>
      </c>
      <c r="B424" s="4" t="s">
        <v>884</v>
      </c>
      <c r="C424" s="4" t="s">
        <v>929</v>
      </c>
      <c r="D424" s="3"/>
      <c r="E424" s="4" t="s">
        <v>933</v>
      </c>
      <c r="F424" s="5">
        <v>2.3E-2</v>
      </c>
      <c r="G424" s="7">
        <v>0.95904999999999996</v>
      </c>
      <c r="H424" s="9">
        <v>95.95</v>
      </c>
      <c r="I424" s="7">
        <v>2.2058149999999999E-2</v>
      </c>
      <c r="J424" s="7">
        <v>2.2989213131839499E-2</v>
      </c>
    </row>
    <row r="425" spans="1:10" x14ac:dyDescent="0.2">
      <c r="A425" s="4" t="s">
        <v>495</v>
      </c>
      <c r="B425" s="4" t="s">
        <v>858</v>
      </c>
      <c r="C425" s="4" t="s">
        <v>929</v>
      </c>
      <c r="D425" s="3"/>
      <c r="E425" s="4" t="s">
        <v>933</v>
      </c>
      <c r="F425" s="5">
        <v>0.107</v>
      </c>
      <c r="G425" s="7">
        <v>0.94945000000000002</v>
      </c>
      <c r="H425" s="9">
        <v>95.025000000000006</v>
      </c>
      <c r="I425" s="7">
        <v>0.10159115000000001</v>
      </c>
      <c r="J425" s="7">
        <v>0.10690991844251513</v>
      </c>
    </row>
    <row r="426" spans="1:10" x14ac:dyDescent="0.2">
      <c r="A426" s="4" t="s">
        <v>571</v>
      </c>
      <c r="B426" s="4" t="s">
        <v>878</v>
      </c>
      <c r="C426" s="4" t="s">
        <v>929</v>
      </c>
      <c r="D426" s="3"/>
      <c r="E426" s="4" t="s">
        <v>933</v>
      </c>
      <c r="F426" s="5">
        <v>5.5E-2</v>
      </c>
      <c r="G426" s="7">
        <v>0.95904999999999996</v>
      </c>
      <c r="H426" s="9">
        <v>95.95</v>
      </c>
      <c r="I426" s="7">
        <v>5.2747749999999996E-2</v>
      </c>
      <c r="J426" s="7">
        <v>5.4974205315268365E-2</v>
      </c>
    </row>
    <row r="427" spans="1:10" x14ac:dyDescent="0.2">
      <c r="A427" s="4" t="s">
        <v>572</v>
      </c>
      <c r="B427" s="4" t="s">
        <v>878</v>
      </c>
      <c r="C427" s="4" t="s">
        <v>929</v>
      </c>
      <c r="D427" s="3"/>
      <c r="E427" s="4" t="s">
        <v>933</v>
      </c>
      <c r="F427" s="5">
        <v>2.3E-2</v>
      </c>
      <c r="G427" s="7">
        <v>0.95904999999999996</v>
      </c>
      <c r="H427" s="9">
        <v>95.95</v>
      </c>
      <c r="I427" s="7">
        <v>2.2058149999999999E-2</v>
      </c>
      <c r="J427" s="7">
        <v>2.2989213131839499E-2</v>
      </c>
    </row>
    <row r="428" spans="1:10" x14ac:dyDescent="0.2">
      <c r="A428" s="4" t="s">
        <v>340</v>
      </c>
      <c r="B428" s="4" t="s">
        <v>833</v>
      </c>
      <c r="C428" s="4" t="s">
        <v>929</v>
      </c>
      <c r="D428" s="3"/>
      <c r="E428" s="4" t="s">
        <v>933</v>
      </c>
      <c r="F428" s="5">
        <v>0.35099999999999998</v>
      </c>
      <c r="G428" s="7">
        <v>0.86299999999999999</v>
      </c>
      <c r="H428" s="9">
        <v>92.710999999999999</v>
      </c>
      <c r="I428" s="7">
        <v>0.30291299999999999</v>
      </c>
      <c r="J428" s="7">
        <v>0.32672821995232498</v>
      </c>
    </row>
    <row r="429" spans="1:10" x14ac:dyDescent="0.2">
      <c r="A429" s="4" t="s">
        <v>178</v>
      </c>
      <c r="B429" s="4" t="s">
        <v>811</v>
      </c>
      <c r="C429" s="4" t="s">
        <v>929</v>
      </c>
      <c r="D429" s="3"/>
      <c r="E429" s="4" t="s">
        <v>933</v>
      </c>
      <c r="F429" s="5">
        <v>0.26400000000000001</v>
      </c>
      <c r="G429" s="7">
        <v>0.61031000000000002</v>
      </c>
      <c r="H429" s="9">
        <v>80.179000000000002</v>
      </c>
      <c r="I429" s="7">
        <v>0.16112184000000002</v>
      </c>
      <c r="J429" s="7">
        <v>0.20095266840444506</v>
      </c>
    </row>
    <row r="430" spans="1:10" x14ac:dyDescent="0.2">
      <c r="A430" s="4" t="s">
        <v>409</v>
      </c>
      <c r="B430" s="4" t="s">
        <v>802</v>
      </c>
      <c r="C430" s="4" t="s">
        <v>929</v>
      </c>
      <c r="D430" s="3"/>
      <c r="E430" s="4"/>
      <c r="F430" s="5">
        <v>0.216</v>
      </c>
      <c r="G430" s="7">
        <v>0.87443000000000004</v>
      </c>
      <c r="H430" s="9">
        <v>93.063000000000002</v>
      </c>
      <c r="I430" s="7">
        <v>0.18887688</v>
      </c>
      <c r="J430" s="7">
        <v>0.20295593307759258</v>
      </c>
    </row>
    <row r="431" spans="1:10" x14ac:dyDescent="0.2">
      <c r="A431" s="4" t="s">
        <v>49</v>
      </c>
      <c r="B431" s="4" t="s">
        <v>787</v>
      </c>
      <c r="C431" s="4" t="s">
        <v>929</v>
      </c>
      <c r="D431" s="3"/>
      <c r="E431" s="4"/>
      <c r="F431" s="5">
        <v>0</v>
      </c>
      <c r="G431" s="7">
        <v>0.97221999999999997</v>
      </c>
      <c r="H431" s="9">
        <v>98.416899999999998</v>
      </c>
      <c r="I431" s="7">
        <v>0</v>
      </c>
      <c r="J431" s="7">
        <v>0</v>
      </c>
    </row>
    <row r="432" spans="1:10" x14ac:dyDescent="0.2">
      <c r="A432" s="4" t="s">
        <v>140</v>
      </c>
      <c r="B432" s="4" t="s">
        <v>802</v>
      </c>
      <c r="C432" s="4" t="s">
        <v>929</v>
      </c>
      <c r="D432" s="3"/>
      <c r="E432" s="4"/>
      <c r="F432" s="5">
        <v>8.5999999999999993E-2</v>
      </c>
      <c r="G432" s="7">
        <v>0.87443000000000004</v>
      </c>
      <c r="H432" s="9">
        <v>93.063000000000002</v>
      </c>
      <c r="I432" s="7">
        <v>7.5200980000000001E-2</v>
      </c>
      <c r="J432" s="7">
        <v>8.0806528910522979E-2</v>
      </c>
    </row>
    <row r="433" spans="1:10" x14ac:dyDescent="0.2">
      <c r="A433" s="4" t="s">
        <v>141</v>
      </c>
      <c r="B433" s="4" t="s">
        <v>803</v>
      </c>
      <c r="C433" s="4" t="s">
        <v>929</v>
      </c>
      <c r="D433" s="3"/>
      <c r="E433" s="4" t="s">
        <v>933</v>
      </c>
      <c r="F433" s="5">
        <v>0.14599999999999999</v>
      </c>
      <c r="G433" s="7">
        <v>0.95603000000000005</v>
      </c>
      <c r="H433" s="9">
        <v>95.472999999999999</v>
      </c>
      <c r="I433" s="7">
        <v>0.13958038</v>
      </c>
      <c r="J433" s="7">
        <v>0.14619879966063704</v>
      </c>
    </row>
    <row r="434" spans="1:10" x14ac:dyDescent="0.2">
      <c r="A434" s="4" t="s">
        <v>143</v>
      </c>
      <c r="B434" s="4" t="s">
        <v>803</v>
      </c>
      <c r="C434" s="4" t="s">
        <v>929</v>
      </c>
      <c r="D434" s="3"/>
      <c r="E434" s="4" t="s">
        <v>933</v>
      </c>
      <c r="F434" s="5">
        <v>0.106</v>
      </c>
      <c r="G434" s="7">
        <v>0.95603000000000005</v>
      </c>
      <c r="H434" s="9">
        <v>95.472999999999999</v>
      </c>
      <c r="I434" s="7">
        <v>0.10133918</v>
      </c>
      <c r="J434" s="7">
        <v>0.10614433400018854</v>
      </c>
    </row>
    <row r="435" spans="1:10" x14ac:dyDescent="0.2">
      <c r="A435" s="4" t="s">
        <v>144</v>
      </c>
      <c r="B435" s="4" t="s">
        <v>803</v>
      </c>
      <c r="C435" s="4" t="s">
        <v>929</v>
      </c>
      <c r="D435" s="3"/>
      <c r="E435" s="4" t="s">
        <v>933</v>
      </c>
      <c r="F435" s="5">
        <v>0.13300000000000001</v>
      </c>
      <c r="G435" s="7">
        <v>0.95603000000000005</v>
      </c>
      <c r="H435" s="9">
        <v>95.472999999999999</v>
      </c>
      <c r="I435" s="7">
        <v>0.12715199000000002</v>
      </c>
      <c r="J435" s="7">
        <v>0.13318109832099131</v>
      </c>
    </row>
    <row r="436" spans="1:10" x14ac:dyDescent="0.2">
      <c r="A436" s="4" t="s">
        <v>722</v>
      </c>
      <c r="B436" s="4" t="s">
        <v>916</v>
      </c>
      <c r="C436" s="4" t="s">
        <v>929</v>
      </c>
      <c r="D436" s="3"/>
      <c r="E436" s="4" t="s">
        <v>933</v>
      </c>
      <c r="F436" s="5">
        <v>0.34899999999999998</v>
      </c>
      <c r="G436" s="7">
        <v>0.95108999999999999</v>
      </c>
      <c r="H436" s="9">
        <v>95.047700000000006</v>
      </c>
      <c r="I436" s="7">
        <v>0.33193040999999995</v>
      </c>
      <c r="J436" s="7">
        <v>0.34922508382633133</v>
      </c>
    </row>
    <row r="437" spans="1:10" x14ac:dyDescent="0.2">
      <c r="A437" s="4" t="s">
        <v>573</v>
      </c>
      <c r="B437" s="4" t="s">
        <v>879</v>
      </c>
      <c r="C437" s="4" t="s">
        <v>929</v>
      </c>
      <c r="D437" s="3"/>
      <c r="E437" s="4" t="s">
        <v>933</v>
      </c>
      <c r="F437" s="5">
        <v>0.58099999999999996</v>
      </c>
      <c r="G437" s="7">
        <v>0.95904999999999996</v>
      </c>
      <c r="H437" s="9">
        <v>95.95</v>
      </c>
      <c r="I437" s="7">
        <v>0.55720804999999995</v>
      </c>
      <c r="J437" s="7">
        <v>0.58072751433038039</v>
      </c>
    </row>
    <row r="438" spans="1:10" x14ac:dyDescent="0.2">
      <c r="A438" s="4" t="s">
        <v>538</v>
      </c>
      <c r="B438" s="4" t="s">
        <v>868</v>
      </c>
      <c r="C438" s="4" t="s">
        <v>929</v>
      </c>
      <c r="D438" s="3"/>
      <c r="E438" s="4" t="s">
        <v>933</v>
      </c>
      <c r="F438" s="5">
        <v>5.3999999999999999E-2</v>
      </c>
      <c r="G438" s="7">
        <v>0.95904999999999996</v>
      </c>
      <c r="H438" s="9">
        <v>95.95</v>
      </c>
      <c r="I438" s="7">
        <v>5.17887E-2</v>
      </c>
      <c r="J438" s="7">
        <v>5.3974674309536216E-2</v>
      </c>
    </row>
    <row r="439" spans="1:10" x14ac:dyDescent="0.2">
      <c r="A439" s="4" t="s">
        <v>10</v>
      </c>
      <c r="B439" s="4" t="s">
        <v>779</v>
      </c>
      <c r="C439" s="4" t="s">
        <v>929</v>
      </c>
      <c r="D439" s="3"/>
      <c r="E439" s="4" t="s">
        <v>933</v>
      </c>
      <c r="F439" s="5">
        <v>9.5000000000000001E-2</v>
      </c>
      <c r="G439" s="7">
        <v>0.63361999999999996</v>
      </c>
      <c r="H439" s="9">
        <v>81.326999999999998</v>
      </c>
      <c r="I439" s="7">
        <v>6.0193899999999995E-2</v>
      </c>
      <c r="J439" s="7">
        <v>7.4014656879019272E-2</v>
      </c>
    </row>
    <row r="440" spans="1:10" x14ac:dyDescent="0.2">
      <c r="A440" s="4" t="s">
        <v>569</v>
      </c>
      <c r="B440" s="4" t="s">
        <v>877</v>
      </c>
      <c r="C440" s="4" t="s">
        <v>929</v>
      </c>
      <c r="D440" s="3"/>
      <c r="E440" s="4" t="s">
        <v>933</v>
      </c>
      <c r="F440" s="5">
        <v>0.433</v>
      </c>
      <c r="G440" s="7">
        <v>0.95904999999999996</v>
      </c>
      <c r="H440" s="9">
        <v>95.95</v>
      </c>
      <c r="I440" s="7">
        <v>0.41526864999999996</v>
      </c>
      <c r="J440" s="7">
        <v>0.43279692548202181</v>
      </c>
    </row>
    <row r="441" spans="1:10" x14ac:dyDescent="0.2">
      <c r="A441" s="4" t="s">
        <v>570</v>
      </c>
      <c r="B441" s="4" t="s">
        <v>877</v>
      </c>
      <c r="C441" s="4" t="s">
        <v>929</v>
      </c>
      <c r="D441" s="3"/>
      <c r="E441" s="4" t="s">
        <v>933</v>
      </c>
      <c r="F441" s="5">
        <v>0.53800000000000003</v>
      </c>
      <c r="G441" s="7">
        <v>0.95904999999999996</v>
      </c>
      <c r="H441" s="9">
        <v>95.95</v>
      </c>
      <c r="I441" s="7">
        <v>0.51596890000000006</v>
      </c>
      <c r="J441" s="7">
        <v>0.53774768108389792</v>
      </c>
    </row>
    <row r="442" spans="1:10" x14ac:dyDescent="0.2">
      <c r="A442" s="4" t="s">
        <v>729</v>
      </c>
      <c r="B442" s="4" t="s">
        <v>919</v>
      </c>
      <c r="C442" s="4" t="s">
        <v>929</v>
      </c>
      <c r="D442" s="3"/>
      <c r="E442" s="4"/>
      <c r="F442" s="5">
        <v>2.9000000000000001E-2</v>
      </c>
      <c r="G442" s="7">
        <v>0.94157999999999997</v>
      </c>
      <c r="H442" s="9">
        <v>96.726299999999995</v>
      </c>
      <c r="I442" s="7">
        <v>2.7305820000000001E-2</v>
      </c>
      <c r="J442" s="7">
        <v>2.8229985019586196E-2</v>
      </c>
    </row>
    <row r="443" spans="1:10" x14ac:dyDescent="0.2">
      <c r="A443" s="4" t="s">
        <v>523</v>
      </c>
      <c r="B443" s="4" t="s">
        <v>862</v>
      </c>
      <c r="C443" s="4" t="s">
        <v>929</v>
      </c>
      <c r="D443" s="3"/>
      <c r="E443" s="4" t="s">
        <v>933</v>
      </c>
      <c r="F443" s="5">
        <v>0.54900000000000004</v>
      </c>
      <c r="G443" s="7">
        <v>0.95577999999999996</v>
      </c>
      <c r="H443" s="9">
        <v>95.587000000000003</v>
      </c>
      <c r="I443" s="7">
        <v>0.52472322000000005</v>
      </c>
      <c r="J443" s="7">
        <v>0.54894830887045309</v>
      </c>
    </row>
    <row r="444" spans="1:10" x14ac:dyDescent="0.2">
      <c r="A444" s="4" t="s">
        <v>574</v>
      </c>
      <c r="B444" s="4" t="s">
        <v>880</v>
      </c>
      <c r="C444" s="4" t="s">
        <v>929</v>
      </c>
      <c r="D444" s="3"/>
      <c r="E444" s="4" t="s">
        <v>933</v>
      </c>
      <c r="F444" s="5">
        <v>0.52900000000000003</v>
      </c>
      <c r="G444" s="7">
        <v>0.94881000000000004</v>
      </c>
      <c r="H444" s="9">
        <v>94.897999999999996</v>
      </c>
      <c r="I444" s="7">
        <v>0.50192049000000005</v>
      </c>
      <c r="J444" s="7">
        <v>0.52890523509452259</v>
      </c>
    </row>
    <row r="445" spans="1:10" x14ac:dyDescent="0.2">
      <c r="A445" s="4" t="s">
        <v>186</v>
      </c>
      <c r="B445" s="4" t="s">
        <v>813</v>
      </c>
      <c r="C445" s="4" t="s">
        <v>929</v>
      </c>
      <c r="D445" s="3"/>
      <c r="E445" s="4" t="s">
        <v>933</v>
      </c>
      <c r="F445" s="5">
        <v>0</v>
      </c>
      <c r="G445" s="7">
        <v>0.46043000000000001</v>
      </c>
      <c r="H445" s="9">
        <v>70.441999999999993</v>
      </c>
      <c r="I445" s="7">
        <v>0</v>
      </c>
      <c r="J445" s="7">
        <v>0</v>
      </c>
    </row>
    <row r="446" spans="1:10" x14ac:dyDescent="0.2">
      <c r="A446" s="4" t="s">
        <v>187</v>
      </c>
      <c r="B446" s="4" t="s">
        <v>813</v>
      </c>
      <c r="C446" s="4" t="s">
        <v>929</v>
      </c>
      <c r="D446" s="3"/>
      <c r="E446" s="4" t="s">
        <v>933</v>
      </c>
      <c r="F446" s="5">
        <v>3.1E-2</v>
      </c>
      <c r="G446" s="7">
        <v>0.46043000000000001</v>
      </c>
      <c r="H446" s="9">
        <v>70.441999999999993</v>
      </c>
      <c r="I446" s="7">
        <v>1.4273330000000001E-2</v>
      </c>
      <c r="J446" s="7">
        <v>2.0262528037250507E-2</v>
      </c>
    </row>
    <row r="447" spans="1:10" x14ac:dyDescent="0.2">
      <c r="A447" s="4" t="s">
        <v>533</v>
      </c>
      <c r="B447" s="4" t="s">
        <v>867</v>
      </c>
      <c r="C447" s="4" t="s">
        <v>929</v>
      </c>
      <c r="D447" s="2"/>
      <c r="E447" s="4" t="s">
        <v>933</v>
      </c>
      <c r="F447" s="8">
        <v>0.20799999999999999</v>
      </c>
      <c r="G447" s="7">
        <v>0.95913471150385854</v>
      </c>
      <c r="H447" s="9">
        <v>95.947999999999993</v>
      </c>
      <c r="I447" s="7">
        <v>0.19950001999280256</v>
      </c>
      <c r="J447" s="7">
        <v>0.20792514694709904</v>
      </c>
    </row>
    <row r="448" spans="1:10" x14ac:dyDescent="0.2">
      <c r="A448" s="4" t="s">
        <v>534</v>
      </c>
      <c r="B448" s="4" t="s">
        <v>867</v>
      </c>
      <c r="C448" s="4" t="s">
        <v>929</v>
      </c>
      <c r="D448" s="2"/>
      <c r="E448" s="4" t="s">
        <v>933</v>
      </c>
      <c r="F448" s="8">
        <v>2E-3</v>
      </c>
      <c r="G448" s="7">
        <v>0.95913471150385854</v>
      </c>
      <c r="H448" s="9">
        <v>95.947999999999993</v>
      </c>
      <c r="I448" s="7">
        <v>1.9182694230077172E-3</v>
      </c>
      <c r="J448" s="7">
        <v>1.9992802591067217E-3</v>
      </c>
    </row>
    <row r="449" spans="1:10" x14ac:dyDescent="0.2">
      <c r="A449" s="4" t="s">
        <v>164</v>
      </c>
      <c r="B449" s="4" t="s">
        <v>808</v>
      </c>
      <c r="C449" s="4" t="s">
        <v>929</v>
      </c>
      <c r="D449" s="3"/>
      <c r="E449" s="4" t="s">
        <v>933</v>
      </c>
      <c r="F449" s="5">
        <v>0.114</v>
      </c>
      <c r="G449" s="7">
        <v>0.50424000000000002</v>
      </c>
      <c r="H449" s="9">
        <v>72.869</v>
      </c>
      <c r="I449" s="7">
        <v>5.7483360000000004E-2</v>
      </c>
      <c r="J449" s="7">
        <v>7.8885891119680529E-2</v>
      </c>
    </row>
    <row r="450" spans="1:10" x14ac:dyDescent="0.2">
      <c r="A450" s="4" t="s">
        <v>165</v>
      </c>
      <c r="B450" s="4" t="s">
        <v>808</v>
      </c>
      <c r="C450" s="4" t="s">
        <v>929</v>
      </c>
      <c r="D450" s="3"/>
      <c r="E450" s="4" t="s">
        <v>933</v>
      </c>
      <c r="F450" s="5">
        <v>0.11700000000000001</v>
      </c>
      <c r="G450" s="7">
        <v>0.50424000000000002</v>
      </c>
      <c r="H450" s="9">
        <v>72.869</v>
      </c>
      <c r="I450" s="7">
        <v>5.8996080000000006E-2</v>
      </c>
      <c r="J450" s="7">
        <v>8.096183562283002E-2</v>
      </c>
    </row>
    <row r="451" spans="1:10" x14ac:dyDescent="0.2">
      <c r="A451" s="4" t="s">
        <v>166</v>
      </c>
      <c r="B451" s="4" t="s">
        <v>808</v>
      </c>
      <c r="C451" s="4" t="s">
        <v>929</v>
      </c>
      <c r="D451" s="3"/>
      <c r="E451" s="4" t="s">
        <v>933</v>
      </c>
      <c r="F451" s="5">
        <v>0.30399999999999999</v>
      </c>
      <c r="G451" s="7">
        <v>0.50424000000000002</v>
      </c>
      <c r="H451" s="9">
        <v>72.869</v>
      </c>
      <c r="I451" s="7">
        <v>0.15328896</v>
      </c>
      <c r="J451" s="7">
        <v>0.21036237631914809</v>
      </c>
    </row>
    <row r="452" spans="1:10" x14ac:dyDescent="0.2">
      <c r="A452" s="4" t="s">
        <v>167</v>
      </c>
      <c r="B452" s="4" t="s">
        <v>808</v>
      </c>
      <c r="C452" s="4" t="s">
        <v>929</v>
      </c>
      <c r="D452" s="3"/>
      <c r="E452" s="4" t="s">
        <v>933</v>
      </c>
      <c r="F452" s="5">
        <v>0.248</v>
      </c>
      <c r="G452" s="7">
        <v>0.50424000000000002</v>
      </c>
      <c r="H452" s="9">
        <v>72.869</v>
      </c>
      <c r="I452" s="7">
        <v>0.12505152</v>
      </c>
      <c r="J452" s="7">
        <v>0.17161141226035764</v>
      </c>
    </row>
    <row r="453" spans="1:10" x14ac:dyDescent="0.2">
      <c r="A453" s="4" t="s">
        <v>58</v>
      </c>
      <c r="B453" s="4" t="s">
        <v>789</v>
      </c>
      <c r="C453" s="4" t="s">
        <v>929</v>
      </c>
      <c r="D453" s="3"/>
      <c r="E453" s="4"/>
      <c r="F453" s="5">
        <v>5.3999999999999999E-2</v>
      </c>
      <c r="G453" s="7">
        <v>0.96765000000000001</v>
      </c>
      <c r="H453" s="9">
        <v>98.088800000000006</v>
      </c>
      <c r="I453" s="7">
        <v>5.2253099999999997E-2</v>
      </c>
      <c r="J453" s="7">
        <v>5.3271219548001396E-2</v>
      </c>
    </row>
    <row r="454" spans="1:10" x14ac:dyDescent="0.2">
      <c r="A454" s="4" t="s">
        <v>99</v>
      </c>
      <c r="B454" s="4" t="s">
        <v>796</v>
      </c>
      <c r="C454" s="4" t="s">
        <v>929</v>
      </c>
      <c r="D454" s="3"/>
      <c r="E454" s="4"/>
      <c r="F454" s="5">
        <v>0.32400000000000001</v>
      </c>
      <c r="G454" s="7">
        <v>0.96326000000000001</v>
      </c>
      <c r="H454" s="9">
        <v>97.799099999999996</v>
      </c>
      <c r="I454" s="7">
        <v>0.31209624000000002</v>
      </c>
      <c r="J454" s="7">
        <v>0.31911974650073471</v>
      </c>
    </row>
    <row r="455" spans="1:10" x14ac:dyDescent="0.2">
      <c r="A455" s="4" t="s">
        <v>168</v>
      </c>
      <c r="B455" s="4" t="s">
        <v>808</v>
      </c>
      <c r="C455" s="4" t="s">
        <v>929</v>
      </c>
      <c r="D455" s="3"/>
      <c r="E455" s="4" t="s">
        <v>933</v>
      </c>
      <c r="F455" s="5">
        <v>0.123</v>
      </c>
      <c r="G455" s="7">
        <v>0.50424000000000002</v>
      </c>
      <c r="H455" s="9">
        <v>72.869</v>
      </c>
      <c r="I455" s="7">
        <v>6.2021520000000004E-2</v>
      </c>
      <c r="J455" s="7">
        <v>8.5113724629129001E-2</v>
      </c>
    </row>
    <row r="456" spans="1:10" x14ac:dyDescent="0.2">
      <c r="A456" s="4" t="s">
        <v>713</v>
      </c>
      <c r="B456" s="4" t="s">
        <v>913</v>
      </c>
      <c r="C456" s="4" t="s">
        <v>929</v>
      </c>
      <c r="D456" s="3"/>
      <c r="E456" s="4" t="s">
        <v>933</v>
      </c>
      <c r="F456" s="5">
        <v>0.54400000000000004</v>
      </c>
      <c r="G456" s="7">
        <v>0.95108999999999999</v>
      </c>
      <c r="H456" s="9">
        <v>95.047700000000006</v>
      </c>
      <c r="I456" s="7">
        <v>0.51739296000000001</v>
      </c>
      <c r="J456" s="7">
        <v>0.54435084699577163</v>
      </c>
    </row>
    <row r="457" spans="1:10" x14ac:dyDescent="0.2">
      <c r="A457" s="4" t="s">
        <v>447</v>
      </c>
      <c r="B457" s="4" t="s">
        <v>848</v>
      </c>
      <c r="C457" s="4" t="s">
        <v>929</v>
      </c>
      <c r="D457" s="3"/>
      <c r="E457" s="4" t="s">
        <v>933</v>
      </c>
      <c r="F457" s="5">
        <v>2.2690000000000001</v>
      </c>
      <c r="G457" s="7">
        <v>0.93191999999999997</v>
      </c>
      <c r="H457" s="9">
        <v>94.325400000000002</v>
      </c>
      <c r="I457" s="7">
        <v>2.1145264799999999</v>
      </c>
      <c r="J457" s="7">
        <v>2.2417360329243237</v>
      </c>
    </row>
    <row r="458" spans="1:10" x14ac:dyDescent="0.2">
      <c r="A458" s="4" t="s">
        <v>567</v>
      </c>
      <c r="B458" s="4" t="s">
        <v>876</v>
      </c>
      <c r="C458" s="4" t="s">
        <v>929</v>
      </c>
      <c r="D458" s="3"/>
      <c r="E458" s="4" t="s">
        <v>933</v>
      </c>
      <c r="F458" s="5">
        <v>0.92100000000000004</v>
      </c>
      <c r="G458" s="7">
        <v>0.95904999999999996</v>
      </c>
      <c r="H458" s="9">
        <v>95.95</v>
      </c>
      <c r="I458" s="7">
        <v>0.88328505000000002</v>
      </c>
      <c r="J458" s="7">
        <v>0.92056805627931215</v>
      </c>
    </row>
    <row r="459" spans="1:10" x14ac:dyDescent="0.2">
      <c r="A459" s="4" t="s">
        <v>254</v>
      </c>
      <c r="B459" s="4" t="s">
        <v>825</v>
      </c>
      <c r="C459" s="4" t="s">
        <v>929</v>
      </c>
      <c r="D459" s="3"/>
      <c r="E459" s="4" t="s">
        <v>933</v>
      </c>
      <c r="F459" s="5">
        <v>0.252</v>
      </c>
      <c r="G459" s="7">
        <v>0.93191999999999997</v>
      </c>
      <c r="H459" s="9">
        <v>94.325400000000002</v>
      </c>
      <c r="I459" s="7">
        <v>0.23484384</v>
      </c>
      <c r="J459" s="7">
        <v>0.24897200541953704</v>
      </c>
    </row>
    <row r="460" spans="1:10" x14ac:dyDescent="0.2">
      <c r="A460" s="4" t="s">
        <v>209</v>
      </c>
      <c r="B460" s="4" t="s">
        <v>817</v>
      </c>
      <c r="C460" s="4" t="s">
        <v>929</v>
      </c>
      <c r="D460" s="3"/>
      <c r="E460" s="4" t="s">
        <v>933</v>
      </c>
      <c r="F460" s="5">
        <v>1.7000000000000001E-2</v>
      </c>
      <c r="G460" s="7">
        <v>0.82652000000000003</v>
      </c>
      <c r="H460" s="9">
        <v>92.188999999999993</v>
      </c>
      <c r="I460" s="7">
        <v>1.4050840000000002E-2</v>
      </c>
      <c r="J460" s="7">
        <v>1.5241341157838793E-2</v>
      </c>
    </row>
    <row r="461" spans="1:10" x14ac:dyDescent="0.2">
      <c r="A461" s="4" t="s">
        <v>181</v>
      </c>
      <c r="B461" s="4" t="s">
        <v>812</v>
      </c>
      <c r="C461" s="4" t="s">
        <v>929</v>
      </c>
      <c r="D461" s="3"/>
      <c r="E461" s="4"/>
      <c r="F461" s="5">
        <v>0.182</v>
      </c>
      <c r="G461" s="7">
        <v>0.78885000000000005</v>
      </c>
      <c r="H461" s="9">
        <v>89.891999999999996</v>
      </c>
      <c r="I461" s="7">
        <v>0.1435707</v>
      </c>
      <c r="J461" s="7">
        <v>0.15971465758910694</v>
      </c>
    </row>
    <row r="462" spans="1:10" x14ac:dyDescent="0.2">
      <c r="A462" s="4" t="s">
        <v>190</v>
      </c>
      <c r="B462" s="4" t="s">
        <v>812</v>
      </c>
      <c r="C462" s="4" t="s">
        <v>929</v>
      </c>
      <c r="D462" s="3"/>
      <c r="E462" s="4"/>
      <c r="F462" s="5">
        <v>0.21299999999999999</v>
      </c>
      <c r="G462" s="7">
        <v>0.78885000000000005</v>
      </c>
      <c r="H462" s="9">
        <v>89.891999999999996</v>
      </c>
      <c r="I462" s="7">
        <v>0.16802505000000001</v>
      </c>
      <c r="J462" s="7">
        <v>0.18691880256307572</v>
      </c>
    </row>
    <row r="463" spans="1:10" x14ac:dyDescent="0.2">
      <c r="A463" s="4" t="s">
        <v>198</v>
      </c>
      <c r="B463" s="4" t="s">
        <v>812</v>
      </c>
      <c r="C463" s="4" t="s">
        <v>929</v>
      </c>
      <c r="D463" s="3"/>
      <c r="E463" s="4"/>
      <c r="F463" s="5">
        <v>0.04</v>
      </c>
      <c r="G463" s="7">
        <v>0.78885000000000005</v>
      </c>
      <c r="H463" s="9">
        <v>89.891999999999996</v>
      </c>
      <c r="I463" s="7">
        <v>3.1554000000000006E-2</v>
      </c>
      <c r="J463" s="7">
        <v>3.5102122547056476E-2</v>
      </c>
    </row>
    <row r="464" spans="1:10" x14ac:dyDescent="0.2">
      <c r="A464" s="4" t="s">
        <v>205</v>
      </c>
      <c r="B464" s="4" t="s">
        <v>812</v>
      </c>
      <c r="C464" s="4" t="s">
        <v>929</v>
      </c>
      <c r="D464" s="3"/>
      <c r="E464" s="4"/>
      <c r="F464" s="5">
        <v>1.2E-2</v>
      </c>
      <c r="G464" s="7">
        <v>0.78885000000000005</v>
      </c>
      <c r="H464" s="9">
        <v>89.891999999999996</v>
      </c>
      <c r="I464" s="7">
        <v>9.466200000000001E-3</v>
      </c>
      <c r="J464" s="7">
        <v>1.0530636764116943E-2</v>
      </c>
    </row>
    <row r="465" spans="1:10" x14ac:dyDescent="0.2">
      <c r="A465" s="4" t="s">
        <v>100</v>
      </c>
      <c r="B465" s="4" t="s">
        <v>796</v>
      </c>
      <c r="C465" s="4" t="s">
        <v>929</v>
      </c>
      <c r="D465" s="3"/>
      <c r="E465" s="4"/>
      <c r="F465" s="5">
        <v>2E-3</v>
      </c>
      <c r="G465" s="7">
        <v>0.96326000000000001</v>
      </c>
      <c r="H465" s="9">
        <v>97.799099999999996</v>
      </c>
      <c r="I465" s="7">
        <v>1.9265200000000001E-3</v>
      </c>
      <c r="J465" s="7">
        <v>1.9698749783995969E-3</v>
      </c>
    </row>
    <row r="466" spans="1:10" x14ac:dyDescent="0.2">
      <c r="A466" s="4" t="s">
        <v>238</v>
      </c>
      <c r="B466" s="4" t="s">
        <v>822</v>
      </c>
      <c r="C466" s="4" t="s">
        <v>929</v>
      </c>
      <c r="D466" s="3"/>
      <c r="E466" s="4"/>
      <c r="F466" s="5">
        <v>0.39400000000000002</v>
      </c>
      <c r="G466" s="7">
        <v>0.77876000000000001</v>
      </c>
      <c r="H466" s="9">
        <v>88.968999999999994</v>
      </c>
      <c r="I466" s="7">
        <v>0.30683144000000001</v>
      </c>
      <c r="J466" s="7">
        <v>0.34487455181018112</v>
      </c>
    </row>
    <row r="467" spans="1:10" x14ac:dyDescent="0.2">
      <c r="A467" s="4" t="s">
        <v>244</v>
      </c>
      <c r="B467" s="4" t="s">
        <v>822</v>
      </c>
      <c r="C467" s="4" t="s">
        <v>929</v>
      </c>
      <c r="D467" s="3"/>
      <c r="E467" s="4"/>
      <c r="F467" s="5">
        <v>0.191</v>
      </c>
      <c r="G467" s="7">
        <v>0.77876000000000001</v>
      </c>
      <c r="H467" s="9">
        <v>88.968999999999994</v>
      </c>
      <c r="I467" s="7">
        <v>0.14874316000000001</v>
      </c>
      <c r="J467" s="7">
        <v>0.16718537917701673</v>
      </c>
    </row>
    <row r="468" spans="1:10" x14ac:dyDescent="0.2">
      <c r="A468" s="4" t="s">
        <v>357</v>
      </c>
      <c r="B468" s="4" t="s">
        <v>837</v>
      </c>
      <c r="C468" s="4" t="s">
        <v>929</v>
      </c>
      <c r="D468" s="3"/>
      <c r="E468" s="4"/>
      <c r="F468" s="5">
        <v>0.156</v>
      </c>
      <c r="G468" s="7">
        <v>0.84184000000000003</v>
      </c>
      <c r="H468" s="9">
        <v>91.943700000000007</v>
      </c>
      <c r="I468" s="7">
        <v>0.13132704000000001</v>
      </c>
      <c r="J468" s="7">
        <v>0.14283419092335853</v>
      </c>
    </row>
    <row r="469" spans="1:10" x14ac:dyDescent="0.2">
      <c r="A469" s="4" t="s">
        <v>366</v>
      </c>
      <c r="B469" s="4" t="s">
        <v>837</v>
      </c>
      <c r="C469" s="4" t="s">
        <v>929</v>
      </c>
      <c r="D469" s="3"/>
      <c r="E469" s="4"/>
      <c r="F469" s="5">
        <v>0.15</v>
      </c>
      <c r="G469" s="7">
        <v>0.84184000000000003</v>
      </c>
      <c r="H469" s="9">
        <v>91.943700000000007</v>
      </c>
      <c r="I469" s="7">
        <v>0.126276</v>
      </c>
      <c r="J469" s="7">
        <v>0.13734056819553705</v>
      </c>
    </row>
    <row r="470" spans="1:10" x14ac:dyDescent="0.2">
      <c r="A470" s="4" t="s">
        <v>696</v>
      </c>
      <c r="B470" s="4" t="s">
        <v>909</v>
      </c>
      <c r="C470" s="4" t="s">
        <v>929</v>
      </c>
      <c r="D470" s="3"/>
      <c r="E470" s="4" t="s">
        <v>933</v>
      </c>
      <c r="F470" s="5">
        <v>0.19900000000000001</v>
      </c>
      <c r="G470" s="7">
        <v>0.95101000000000002</v>
      </c>
      <c r="H470" s="9">
        <v>94.69</v>
      </c>
      <c r="I470" s="7">
        <v>0.18925099000000001</v>
      </c>
      <c r="J470" s="7">
        <v>0.19986375541239837</v>
      </c>
    </row>
    <row r="471" spans="1:10" x14ac:dyDescent="0.2">
      <c r="A471" s="4" t="s">
        <v>271</v>
      </c>
      <c r="B471" s="4" t="s">
        <v>826</v>
      </c>
      <c r="C471" s="4" t="s">
        <v>929</v>
      </c>
      <c r="D471" s="3"/>
      <c r="E471" s="4"/>
      <c r="F471" s="5">
        <v>0.21299999999999999</v>
      </c>
      <c r="G471" s="7">
        <v>0.84184000000000003</v>
      </c>
      <c r="H471" s="9">
        <v>91.943700000000007</v>
      </c>
      <c r="I471" s="7">
        <v>0.17931192000000001</v>
      </c>
      <c r="J471" s="7">
        <v>0.19502360683766262</v>
      </c>
    </row>
    <row r="472" spans="1:10" x14ac:dyDescent="0.2">
      <c r="A472" s="4" t="s">
        <v>290</v>
      </c>
      <c r="B472" s="4" t="s">
        <v>826</v>
      </c>
      <c r="C472" s="4" t="s">
        <v>929</v>
      </c>
      <c r="D472" s="3"/>
      <c r="E472" s="4"/>
      <c r="F472" s="5">
        <v>3.6999999999999998E-2</v>
      </c>
      <c r="G472" s="7">
        <v>0.84184000000000003</v>
      </c>
      <c r="H472" s="9">
        <v>91.943700000000007</v>
      </c>
      <c r="I472" s="7">
        <v>3.1148079999999998E-2</v>
      </c>
      <c r="J472" s="7">
        <v>3.3877340154899134E-2</v>
      </c>
    </row>
    <row r="473" spans="1:10" x14ac:dyDescent="0.2">
      <c r="A473" s="4" t="s">
        <v>301</v>
      </c>
      <c r="B473" s="4" t="s">
        <v>826</v>
      </c>
      <c r="C473" s="4" t="s">
        <v>929</v>
      </c>
      <c r="D473" s="3"/>
      <c r="E473" s="4"/>
      <c r="F473" s="5">
        <v>6.0000000000000001E-3</v>
      </c>
      <c r="G473" s="7">
        <v>0.84184000000000003</v>
      </c>
      <c r="H473" s="9">
        <v>91.943700000000007</v>
      </c>
      <c r="I473" s="7">
        <v>5.0510400000000006E-3</v>
      </c>
      <c r="J473" s="7">
        <v>5.493622727821482E-3</v>
      </c>
    </row>
    <row r="474" spans="1:10" x14ac:dyDescent="0.2">
      <c r="A474" s="4" t="s">
        <v>584</v>
      </c>
      <c r="B474" s="4" t="s">
        <v>883</v>
      </c>
      <c r="C474" s="4" t="s">
        <v>929</v>
      </c>
      <c r="D474" s="3"/>
      <c r="E474" s="4" t="s">
        <v>933</v>
      </c>
      <c r="F474" s="5">
        <v>1.6E-2</v>
      </c>
      <c r="G474" s="7">
        <v>0.95903000000000005</v>
      </c>
      <c r="H474" s="9">
        <v>96.828999999999994</v>
      </c>
      <c r="I474" s="7">
        <v>1.5344480000000001E-2</v>
      </c>
      <c r="J474" s="7">
        <v>1.5846987989135489E-2</v>
      </c>
    </row>
    <row r="475" spans="1:10" x14ac:dyDescent="0.2">
      <c r="A475" s="4" t="s">
        <v>592</v>
      </c>
      <c r="B475" s="4" t="s">
        <v>883</v>
      </c>
      <c r="C475" s="4" t="s">
        <v>929</v>
      </c>
      <c r="D475" s="3"/>
      <c r="E475" s="4" t="s">
        <v>933</v>
      </c>
      <c r="F475" s="5">
        <v>6.4000000000000001E-2</v>
      </c>
      <c r="G475" s="7">
        <v>0.95903000000000005</v>
      </c>
      <c r="H475" s="9">
        <v>96.828999999999994</v>
      </c>
      <c r="I475" s="7">
        <v>6.1377920000000002E-2</v>
      </c>
      <c r="J475" s="7">
        <v>6.3387951956541955E-2</v>
      </c>
    </row>
    <row r="476" spans="1:10" x14ac:dyDescent="0.2">
      <c r="A476" s="4" t="s">
        <v>717</v>
      </c>
      <c r="B476" s="4" t="s">
        <v>914</v>
      </c>
      <c r="C476" s="4" t="s">
        <v>929</v>
      </c>
      <c r="D476" s="3"/>
      <c r="E476" s="4"/>
      <c r="F476" s="5">
        <v>0.02</v>
      </c>
      <c r="G476" s="7">
        <v>0.94715000000000005</v>
      </c>
      <c r="H476" s="9">
        <v>97.013999999999996</v>
      </c>
      <c r="I476" s="7">
        <v>1.8943000000000002E-2</v>
      </c>
      <c r="J476" s="7">
        <v>1.9526047786917352E-2</v>
      </c>
    </row>
    <row r="477" spans="1:10" x14ac:dyDescent="0.2">
      <c r="A477" s="4" t="s">
        <v>384</v>
      </c>
      <c r="B477" s="4" t="s">
        <v>841</v>
      </c>
      <c r="C477" s="4" t="s">
        <v>929</v>
      </c>
      <c r="D477" s="3"/>
      <c r="E477" s="4" t="s">
        <v>933</v>
      </c>
      <c r="F477" s="5">
        <v>0.55800000000000005</v>
      </c>
      <c r="G477" s="7">
        <v>0.84282000000000001</v>
      </c>
      <c r="H477" s="9">
        <v>92.022999999999996</v>
      </c>
      <c r="I477" s="7">
        <v>0.47029356000000005</v>
      </c>
      <c r="J477" s="7">
        <v>0.51106088695217511</v>
      </c>
    </row>
    <row r="478" spans="1:10" x14ac:dyDescent="0.2">
      <c r="A478" s="4" t="s">
        <v>633</v>
      </c>
      <c r="B478" s="4" t="s">
        <v>901</v>
      </c>
      <c r="C478" s="4" t="s">
        <v>929</v>
      </c>
      <c r="D478" s="3"/>
      <c r="E478" s="4"/>
      <c r="F478" s="5">
        <v>0.59899999999999998</v>
      </c>
      <c r="G478" s="7">
        <v>0.95108999999999999</v>
      </c>
      <c r="H478" s="9">
        <v>95.047700000000006</v>
      </c>
      <c r="I478" s="7">
        <v>0.56970290999999995</v>
      </c>
      <c r="J478" s="7">
        <v>0.59938631865894698</v>
      </c>
    </row>
    <row r="479" spans="1:10" x14ac:dyDescent="0.2">
      <c r="A479" s="4" t="s">
        <v>657</v>
      </c>
      <c r="B479" s="4" t="s">
        <v>901</v>
      </c>
      <c r="C479" s="4" t="s">
        <v>929</v>
      </c>
      <c r="D479" s="3"/>
      <c r="E479" s="4"/>
      <c r="F479" s="5">
        <v>0.41</v>
      </c>
      <c r="G479" s="7">
        <v>0.95108999999999999</v>
      </c>
      <c r="H479" s="9">
        <v>95.047700000000006</v>
      </c>
      <c r="I479" s="7">
        <v>0.38994689999999999</v>
      </c>
      <c r="J479" s="7">
        <v>0.41026442512548961</v>
      </c>
    </row>
    <row r="480" spans="1:10" x14ac:dyDescent="0.2">
      <c r="A480" s="4" t="s">
        <v>667</v>
      </c>
      <c r="B480" s="4" t="s">
        <v>901</v>
      </c>
      <c r="C480" s="4" t="s">
        <v>929</v>
      </c>
      <c r="D480" s="3"/>
      <c r="E480" s="4"/>
      <c r="F480" s="5">
        <v>0.23400000000000001</v>
      </c>
      <c r="G480" s="7">
        <v>0.95108999999999999</v>
      </c>
      <c r="H480" s="9">
        <v>95.047700000000006</v>
      </c>
      <c r="I480" s="7">
        <v>0.22255506</v>
      </c>
      <c r="J480" s="7">
        <v>0.23415091580332822</v>
      </c>
    </row>
    <row r="481" spans="1:10" x14ac:dyDescent="0.2">
      <c r="A481" s="4" t="s">
        <v>575</v>
      </c>
      <c r="B481" s="4" t="s">
        <v>881</v>
      </c>
      <c r="C481" s="4" t="s">
        <v>929</v>
      </c>
      <c r="D481" s="3"/>
      <c r="E481" s="4"/>
      <c r="F481" s="5">
        <v>1.57</v>
      </c>
      <c r="G481" s="7">
        <v>0.95904999999999996</v>
      </c>
      <c r="H481" s="9">
        <v>95.95</v>
      </c>
      <c r="I481" s="7">
        <v>1.5057084999999999</v>
      </c>
      <c r="J481" s="7">
        <v>1.5692636789994787</v>
      </c>
    </row>
    <row r="482" spans="1:10" x14ac:dyDescent="0.2">
      <c r="A482" s="4" t="s">
        <v>102</v>
      </c>
      <c r="B482" s="4" t="s">
        <v>798</v>
      </c>
      <c r="C482" s="4" t="s">
        <v>929</v>
      </c>
      <c r="D482" s="3"/>
      <c r="E482" s="4" t="s">
        <v>933</v>
      </c>
      <c r="F482" s="5">
        <v>6.9000000000000006E-2</v>
      </c>
      <c r="G482" s="7">
        <v>0.66303999999999996</v>
      </c>
      <c r="H482" s="9">
        <v>82.73</v>
      </c>
      <c r="I482" s="7">
        <v>4.574976E-2</v>
      </c>
      <c r="J482" s="7">
        <v>5.5300084612595189E-2</v>
      </c>
    </row>
    <row r="483" spans="1:10" x14ac:dyDescent="0.2">
      <c r="A483" s="4" t="s">
        <v>109</v>
      </c>
      <c r="B483" s="4" t="s">
        <v>798</v>
      </c>
      <c r="C483" s="4" t="s">
        <v>929</v>
      </c>
      <c r="D483" s="3"/>
      <c r="E483" s="4" t="s">
        <v>933</v>
      </c>
      <c r="F483" s="5">
        <v>5.0000000000000001E-3</v>
      </c>
      <c r="G483" s="7">
        <v>0.66303999999999996</v>
      </c>
      <c r="H483" s="9">
        <v>82.73</v>
      </c>
      <c r="I483" s="7">
        <v>3.3151999999999999E-3</v>
      </c>
      <c r="J483" s="7">
        <v>4.0072525081590715E-3</v>
      </c>
    </row>
    <row r="484" spans="1:10" x14ac:dyDescent="0.2">
      <c r="A484" s="4" t="s">
        <v>119</v>
      </c>
      <c r="B484" s="4" t="s">
        <v>798</v>
      </c>
      <c r="C484" s="4" t="s">
        <v>929</v>
      </c>
      <c r="D484" s="3"/>
      <c r="E484" s="4" t="s">
        <v>933</v>
      </c>
      <c r="F484" s="5">
        <v>0.113</v>
      </c>
      <c r="G484" s="7">
        <v>0.66303999999999996</v>
      </c>
      <c r="H484" s="9">
        <v>82.73</v>
      </c>
      <c r="I484" s="7">
        <v>7.4923519999999993E-2</v>
      </c>
      <c r="J484" s="7">
        <v>9.0563906684395012E-2</v>
      </c>
    </row>
    <row r="485" spans="1:10" x14ac:dyDescent="0.2">
      <c r="A485" s="4" t="s">
        <v>576</v>
      </c>
      <c r="B485" s="4" t="s">
        <v>882</v>
      </c>
      <c r="C485" s="4" t="s">
        <v>929</v>
      </c>
      <c r="D485" s="3"/>
      <c r="E485" s="4" t="s">
        <v>933</v>
      </c>
      <c r="F485" s="5">
        <v>0.218</v>
      </c>
      <c r="G485" s="7">
        <v>0.94952999999999999</v>
      </c>
      <c r="H485" s="9">
        <v>94.968000000000004</v>
      </c>
      <c r="I485" s="7">
        <v>0.20699754000000001</v>
      </c>
      <c r="J485" s="7">
        <v>0.21796556734900177</v>
      </c>
    </row>
    <row r="486" spans="1:10" x14ac:dyDescent="0.2">
      <c r="A486" s="4" t="s">
        <v>577</v>
      </c>
      <c r="B486" s="4" t="s">
        <v>882</v>
      </c>
      <c r="C486" s="4" t="s">
        <v>929</v>
      </c>
      <c r="D486" s="3"/>
      <c r="E486" s="4" t="s">
        <v>933</v>
      </c>
      <c r="F486" s="5">
        <v>0.10199999999999999</v>
      </c>
      <c r="G486" s="7">
        <v>0.94952999999999999</v>
      </c>
      <c r="H486" s="9">
        <v>94.968000000000004</v>
      </c>
      <c r="I486" s="7">
        <v>9.685205999999999E-2</v>
      </c>
      <c r="J486" s="7">
        <v>0.10198388931008338</v>
      </c>
    </row>
    <row r="487" spans="1:10" x14ac:dyDescent="0.2">
      <c r="A487" s="4" t="s">
        <v>686</v>
      </c>
      <c r="B487" s="4" t="s">
        <v>910</v>
      </c>
      <c r="C487" s="4" t="s">
        <v>929</v>
      </c>
      <c r="D487" s="3"/>
      <c r="E487" s="4"/>
      <c r="F487" s="5">
        <v>0.154</v>
      </c>
      <c r="G487" s="7">
        <v>0.95013000000000003</v>
      </c>
      <c r="H487" s="9">
        <v>97.221000000000004</v>
      </c>
      <c r="I487" s="7">
        <v>0.14632002</v>
      </c>
      <c r="J487" s="7">
        <v>0.15050248403122782</v>
      </c>
    </row>
    <row r="488" spans="1:10" x14ac:dyDescent="0.2">
      <c r="A488" s="4" t="s">
        <v>578</v>
      </c>
      <c r="B488" s="4" t="s">
        <v>882</v>
      </c>
      <c r="C488" s="4" t="s">
        <v>929</v>
      </c>
      <c r="D488" s="3"/>
      <c r="E488" s="4" t="s">
        <v>933</v>
      </c>
      <c r="F488" s="5">
        <v>0.14000000000000001</v>
      </c>
      <c r="G488" s="7">
        <v>0.94952999999999999</v>
      </c>
      <c r="H488" s="9">
        <v>94.968000000000004</v>
      </c>
      <c r="I488" s="7">
        <v>0.1329342</v>
      </c>
      <c r="J488" s="7">
        <v>0.13997788728834976</v>
      </c>
    </row>
    <row r="489" spans="1:10" x14ac:dyDescent="0.2">
      <c r="A489" s="4" t="s">
        <v>580</v>
      </c>
      <c r="B489" s="4" t="s">
        <v>882</v>
      </c>
      <c r="C489" s="4" t="s">
        <v>929</v>
      </c>
      <c r="D489" s="3"/>
      <c r="E489" s="4" t="s">
        <v>933</v>
      </c>
      <c r="F489" s="5">
        <v>0.161</v>
      </c>
      <c r="G489" s="7">
        <v>0.94952999999999999</v>
      </c>
      <c r="H489" s="9">
        <v>94.968000000000004</v>
      </c>
      <c r="I489" s="7">
        <v>0.15287433</v>
      </c>
      <c r="J489" s="7">
        <v>0.16097457038160221</v>
      </c>
    </row>
    <row r="490" spans="1:10" x14ac:dyDescent="0.2">
      <c r="A490" s="4" t="s">
        <v>568</v>
      </c>
      <c r="B490" s="4" t="s">
        <v>874</v>
      </c>
      <c r="C490" s="4" t="s">
        <v>929</v>
      </c>
      <c r="D490" s="3"/>
      <c r="E490" s="4" t="s">
        <v>933</v>
      </c>
      <c r="F490" s="5">
        <v>8.0000000000000002E-3</v>
      </c>
      <c r="G490" s="7">
        <v>0.96347000000000005</v>
      </c>
      <c r="H490" s="9">
        <v>96.631799999999998</v>
      </c>
      <c r="I490" s="7">
        <v>7.7077600000000001E-3</v>
      </c>
      <c r="J490" s="7">
        <v>7.9764218404293416E-3</v>
      </c>
    </row>
    <row r="491" spans="1:10" x14ac:dyDescent="0.2">
      <c r="A491" s="4" t="s">
        <v>104</v>
      </c>
      <c r="B491" s="4" t="s">
        <v>797</v>
      </c>
      <c r="C491" s="4" t="s">
        <v>929</v>
      </c>
      <c r="D491" s="3"/>
      <c r="E491" s="4" t="s">
        <v>933</v>
      </c>
      <c r="F491" s="5">
        <v>0.46500000000000002</v>
      </c>
      <c r="G491" s="7">
        <v>0.95499999999999996</v>
      </c>
      <c r="H491" s="9">
        <v>95.337999999999994</v>
      </c>
      <c r="I491" s="7">
        <v>0.444075</v>
      </c>
      <c r="J491" s="7">
        <v>0.46579013614718168</v>
      </c>
    </row>
    <row r="492" spans="1:10" x14ac:dyDescent="0.2">
      <c r="A492" s="4" t="s">
        <v>434</v>
      </c>
      <c r="B492" s="4" t="s">
        <v>844</v>
      </c>
      <c r="C492" s="4" t="s">
        <v>929</v>
      </c>
      <c r="D492" s="3"/>
      <c r="E492" s="4" t="s">
        <v>933</v>
      </c>
      <c r="F492" s="5">
        <v>5.0000000000000001E-3</v>
      </c>
      <c r="G492" s="7">
        <v>0.93191999999999997</v>
      </c>
      <c r="H492" s="9">
        <v>94.325400000000002</v>
      </c>
      <c r="I492" s="7">
        <v>4.6595999999999999E-3</v>
      </c>
      <c r="J492" s="7">
        <v>4.9399207424511314E-3</v>
      </c>
    </row>
    <row r="493" spans="1:10" x14ac:dyDescent="0.2">
      <c r="A493" s="4" t="s">
        <v>559</v>
      </c>
      <c r="B493" s="4" t="s">
        <v>872</v>
      </c>
      <c r="C493" s="4" t="s">
        <v>929</v>
      </c>
      <c r="D493" s="3"/>
      <c r="E493" s="4" t="s">
        <v>933</v>
      </c>
      <c r="F493" s="5">
        <v>3.1E-2</v>
      </c>
      <c r="G493" s="7">
        <v>0.95904999999999996</v>
      </c>
      <c r="H493" s="9">
        <v>95.95</v>
      </c>
      <c r="I493" s="7">
        <v>2.9730549999999998E-2</v>
      </c>
      <c r="J493" s="7">
        <v>3.0985461177696714E-2</v>
      </c>
    </row>
    <row r="494" spans="1:10" x14ac:dyDescent="0.2">
      <c r="A494" s="4" t="s">
        <v>560</v>
      </c>
      <c r="B494" s="4" t="s">
        <v>872</v>
      </c>
      <c r="C494" s="4" t="s">
        <v>929</v>
      </c>
      <c r="D494" s="3"/>
      <c r="E494" s="4" t="s">
        <v>933</v>
      </c>
      <c r="F494" s="5">
        <v>0.191</v>
      </c>
      <c r="G494" s="7">
        <v>0.95904999999999996</v>
      </c>
      <c r="H494" s="9">
        <v>95.95</v>
      </c>
      <c r="I494" s="7">
        <v>0.18317855</v>
      </c>
      <c r="J494" s="7">
        <v>0.19091042209484105</v>
      </c>
    </row>
    <row r="495" spans="1:10" x14ac:dyDescent="0.2">
      <c r="A495" s="4" t="s">
        <v>617</v>
      </c>
      <c r="B495" s="4" t="s">
        <v>894</v>
      </c>
      <c r="C495" s="4" t="s">
        <v>929</v>
      </c>
      <c r="D495" s="3"/>
      <c r="E495" s="4" t="s">
        <v>933</v>
      </c>
      <c r="F495" s="5">
        <v>5.8999999999999997E-2</v>
      </c>
      <c r="G495" s="7">
        <v>0.96909999999999996</v>
      </c>
      <c r="H495" s="9">
        <v>97.119</v>
      </c>
      <c r="I495" s="7">
        <v>5.7176899999999996E-2</v>
      </c>
      <c r="J495" s="7">
        <v>5.8873032053460186E-2</v>
      </c>
    </row>
    <row r="496" spans="1:10" x14ac:dyDescent="0.2">
      <c r="A496" s="4" t="s">
        <v>170</v>
      </c>
      <c r="B496" s="4" t="s">
        <v>809</v>
      </c>
      <c r="C496" s="4" t="s">
        <v>929</v>
      </c>
      <c r="D496" s="3"/>
      <c r="E496" s="4" t="s">
        <v>933</v>
      </c>
      <c r="F496" s="5">
        <v>5.1999999999999998E-2</v>
      </c>
      <c r="G496" s="7">
        <v>0.59465000000000001</v>
      </c>
      <c r="H496" s="9">
        <v>78.756</v>
      </c>
      <c r="I496" s="7">
        <v>3.0921799999999999E-2</v>
      </c>
      <c r="J496" s="7">
        <v>3.9262786327390928E-2</v>
      </c>
    </row>
    <row r="497" spans="1:10" x14ac:dyDescent="0.2">
      <c r="A497" s="4" t="s">
        <v>171</v>
      </c>
      <c r="B497" s="4" t="s">
        <v>809</v>
      </c>
      <c r="C497" s="4" t="s">
        <v>929</v>
      </c>
      <c r="D497" s="3"/>
      <c r="E497" s="4" t="s">
        <v>933</v>
      </c>
      <c r="F497" s="5">
        <v>0</v>
      </c>
      <c r="G497" s="7">
        <v>0.59465000000000001</v>
      </c>
      <c r="H497" s="9">
        <v>78.756</v>
      </c>
      <c r="I497" s="7">
        <v>0</v>
      </c>
      <c r="J497" s="7">
        <v>0</v>
      </c>
    </row>
    <row r="498" spans="1:10" x14ac:dyDescent="0.2">
      <c r="A498" s="4" t="s">
        <v>688</v>
      </c>
      <c r="B498" s="4" t="s">
        <v>910</v>
      </c>
      <c r="C498" s="4" t="s">
        <v>929</v>
      </c>
      <c r="D498" s="3"/>
      <c r="E498" s="4"/>
      <c r="F498" s="5">
        <v>0.13500000000000001</v>
      </c>
      <c r="G498" s="7">
        <v>0.95013000000000003</v>
      </c>
      <c r="H498" s="9">
        <v>97.221000000000004</v>
      </c>
      <c r="I498" s="7">
        <v>0.12826755000000001</v>
      </c>
      <c r="J498" s="7">
        <v>0.13193399574166076</v>
      </c>
    </row>
    <row r="499" spans="1:10" x14ac:dyDescent="0.2">
      <c r="A499" s="4" t="s">
        <v>361</v>
      </c>
      <c r="B499" s="4" t="s">
        <v>839</v>
      </c>
      <c r="C499" s="4" t="s">
        <v>929</v>
      </c>
      <c r="D499" s="3"/>
      <c r="E499" s="4" t="s">
        <v>937</v>
      </c>
      <c r="F499" s="5">
        <v>3.9E-2</v>
      </c>
      <c r="G499" s="7">
        <v>0.95221</v>
      </c>
      <c r="H499" s="9">
        <v>95.721000000000004</v>
      </c>
      <c r="I499" s="7">
        <v>3.7136189999999999E-2</v>
      </c>
      <c r="J499" s="7">
        <v>3.8796282947315637E-2</v>
      </c>
    </row>
    <row r="500" spans="1:10" x14ac:dyDescent="0.2">
      <c r="A500" s="4" t="s">
        <v>362</v>
      </c>
      <c r="B500" s="4" t="s">
        <v>839</v>
      </c>
      <c r="C500" s="4" t="s">
        <v>929</v>
      </c>
      <c r="D500" s="3"/>
      <c r="E500" s="4" t="s">
        <v>937</v>
      </c>
      <c r="F500" s="5">
        <v>0.04</v>
      </c>
      <c r="G500" s="7">
        <v>0.95221</v>
      </c>
      <c r="H500" s="9">
        <v>95.721000000000004</v>
      </c>
      <c r="I500" s="7">
        <v>3.8088400000000001E-2</v>
      </c>
      <c r="J500" s="7">
        <v>3.9791059433144246E-2</v>
      </c>
    </row>
    <row r="501" spans="1:10" x14ac:dyDescent="0.2">
      <c r="A501" s="4" t="s">
        <v>363</v>
      </c>
      <c r="B501" s="4" t="s">
        <v>839</v>
      </c>
      <c r="C501" s="4" t="s">
        <v>929</v>
      </c>
      <c r="D501" s="3"/>
      <c r="E501" s="4" t="s">
        <v>937</v>
      </c>
      <c r="F501" s="5">
        <v>6.2E-2</v>
      </c>
      <c r="G501" s="7">
        <v>0.95221</v>
      </c>
      <c r="H501" s="9">
        <v>95.721000000000004</v>
      </c>
      <c r="I501" s="7">
        <v>5.9037020000000003E-2</v>
      </c>
      <c r="J501" s="7">
        <v>6.1676142121373574E-2</v>
      </c>
    </row>
    <row r="502" spans="1:10" x14ac:dyDescent="0.2">
      <c r="A502" s="4" t="s">
        <v>333</v>
      </c>
      <c r="B502" s="4" t="s">
        <v>834</v>
      </c>
      <c r="C502" s="4" t="s">
        <v>929</v>
      </c>
      <c r="D502" s="3"/>
      <c r="E502" s="4" t="s">
        <v>937</v>
      </c>
      <c r="F502" s="5">
        <v>0.14599999999999999</v>
      </c>
      <c r="G502" s="7">
        <v>0.95369999999999999</v>
      </c>
      <c r="H502" s="9">
        <v>95.452500000000001</v>
      </c>
      <c r="I502" s="7">
        <v>0.13924019999999998</v>
      </c>
      <c r="J502" s="7">
        <v>0.14587381158167673</v>
      </c>
    </row>
    <row r="503" spans="1:10" x14ac:dyDescent="0.2">
      <c r="A503" s="4" t="s">
        <v>334</v>
      </c>
      <c r="B503" s="4" t="s">
        <v>834</v>
      </c>
      <c r="C503" s="4" t="s">
        <v>929</v>
      </c>
      <c r="D503" s="3"/>
      <c r="E503" s="4" t="s">
        <v>937</v>
      </c>
      <c r="F503" s="5">
        <v>0.182</v>
      </c>
      <c r="G503" s="7">
        <v>0.95369999999999999</v>
      </c>
      <c r="H503" s="9">
        <v>95.452500000000001</v>
      </c>
      <c r="I503" s="7">
        <v>0.17357339999999999</v>
      </c>
      <c r="J503" s="7">
        <v>0.18184269662921348</v>
      </c>
    </row>
    <row r="504" spans="1:10" x14ac:dyDescent="0.2">
      <c r="A504" s="4" t="s">
        <v>335</v>
      </c>
      <c r="B504" s="4" t="s">
        <v>834</v>
      </c>
      <c r="C504" s="4" t="s">
        <v>929</v>
      </c>
      <c r="D504" s="3"/>
      <c r="E504" s="4" t="s">
        <v>937</v>
      </c>
      <c r="F504" s="5">
        <v>0.02</v>
      </c>
      <c r="G504" s="7">
        <v>0.95369999999999999</v>
      </c>
      <c r="H504" s="9">
        <v>95.452500000000001</v>
      </c>
      <c r="I504" s="7">
        <v>1.9074000000000001E-2</v>
      </c>
      <c r="J504" s="7">
        <v>1.9982713915298187E-2</v>
      </c>
    </row>
    <row r="505" spans="1:10" x14ac:dyDescent="0.2">
      <c r="A505" s="4" t="s">
        <v>593</v>
      </c>
      <c r="B505" s="4" t="s">
        <v>887</v>
      </c>
      <c r="C505" s="4" t="s">
        <v>929</v>
      </c>
      <c r="D505" s="3"/>
      <c r="E505" s="4" t="s">
        <v>933</v>
      </c>
      <c r="F505" s="5">
        <v>1.9219999999999999</v>
      </c>
      <c r="G505" s="7">
        <v>0.94801999999999997</v>
      </c>
      <c r="H505" s="9">
        <v>95.906999999999996</v>
      </c>
      <c r="I505" s="7">
        <v>1.8220944399999999</v>
      </c>
      <c r="J505" s="7">
        <v>1.8998555267081652</v>
      </c>
    </row>
    <row r="506" spans="1:10" x14ac:dyDescent="0.2">
      <c r="A506" s="4" t="s">
        <v>222</v>
      </c>
      <c r="B506" s="4" t="s">
        <v>820</v>
      </c>
      <c r="C506" s="4" t="s">
        <v>929</v>
      </c>
      <c r="D506" s="3"/>
      <c r="E506" s="4" t="s">
        <v>933</v>
      </c>
      <c r="F506" s="5">
        <v>5.3999999999999999E-2</v>
      </c>
      <c r="G506" s="7">
        <v>0.62273000000000001</v>
      </c>
      <c r="H506" s="9">
        <v>78.074399999999997</v>
      </c>
      <c r="I506" s="7">
        <v>3.3627419999999998E-2</v>
      </c>
      <c r="J506" s="7">
        <v>4.3070993821278165E-2</v>
      </c>
    </row>
    <row r="507" spans="1:10" x14ac:dyDescent="0.2">
      <c r="A507" s="4" t="s">
        <v>223</v>
      </c>
      <c r="B507" s="4" t="s">
        <v>820</v>
      </c>
      <c r="C507" s="4" t="s">
        <v>929</v>
      </c>
      <c r="D507" s="3"/>
      <c r="E507" s="4" t="s">
        <v>933</v>
      </c>
      <c r="F507" s="5">
        <v>0.104</v>
      </c>
      <c r="G507" s="7">
        <v>0.62273000000000001</v>
      </c>
      <c r="H507" s="9">
        <v>78.074399999999997</v>
      </c>
      <c r="I507" s="7">
        <v>6.4763920000000003E-2</v>
      </c>
      <c r="J507" s="7">
        <v>8.295154365579499E-2</v>
      </c>
    </row>
    <row r="508" spans="1:10" x14ac:dyDescent="0.2">
      <c r="A508" s="4" t="s">
        <v>224</v>
      </c>
      <c r="B508" s="4" t="s">
        <v>820</v>
      </c>
      <c r="C508" s="4" t="s">
        <v>929</v>
      </c>
      <c r="D508" s="3"/>
      <c r="E508" s="4" t="s">
        <v>933</v>
      </c>
      <c r="F508" s="5">
        <v>0.36199999999999999</v>
      </c>
      <c r="G508" s="7">
        <v>0.62273000000000001</v>
      </c>
      <c r="H508" s="9">
        <v>78.074399999999997</v>
      </c>
      <c r="I508" s="7">
        <v>0.22542825999999999</v>
      </c>
      <c r="J508" s="7">
        <v>0.28873518080190175</v>
      </c>
    </row>
    <row r="509" spans="1:10" x14ac:dyDescent="0.2">
      <c r="A509" s="4" t="s">
        <v>690</v>
      </c>
      <c r="B509" s="4" t="s">
        <v>910</v>
      </c>
      <c r="C509" s="4" t="s">
        <v>929</v>
      </c>
      <c r="D509" s="3"/>
      <c r="E509" s="4"/>
      <c r="F509" s="5">
        <v>1.2999999999999999E-2</v>
      </c>
      <c r="G509" s="7">
        <v>0.95013000000000003</v>
      </c>
      <c r="H509" s="9">
        <v>97.221000000000004</v>
      </c>
      <c r="I509" s="7">
        <v>1.235169E-2</v>
      </c>
      <c r="J509" s="7">
        <v>1.2704755145493258E-2</v>
      </c>
    </row>
    <row r="510" spans="1:10" x14ac:dyDescent="0.2">
      <c r="A510" s="4" t="s">
        <v>275</v>
      </c>
      <c r="B510" s="4" t="s">
        <v>827</v>
      </c>
      <c r="C510" s="4" t="s">
        <v>929</v>
      </c>
      <c r="D510" s="3"/>
      <c r="E510" s="4"/>
      <c r="F510" s="5">
        <v>4.8000000000000001E-2</v>
      </c>
      <c r="G510" s="7">
        <v>0.81903000000000004</v>
      </c>
      <c r="H510" s="9">
        <v>89.763999999999996</v>
      </c>
      <c r="I510" s="7">
        <v>3.9313440000000005E-2</v>
      </c>
      <c r="J510" s="7">
        <v>4.3796444008734017E-2</v>
      </c>
    </row>
    <row r="511" spans="1:10" x14ac:dyDescent="0.2">
      <c r="A511" s="4" t="s">
        <v>276</v>
      </c>
      <c r="B511" s="4" t="s">
        <v>827</v>
      </c>
      <c r="C511" s="4" t="s">
        <v>929</v>
      </c>
      <c r="D511" s="3"/>
      <c r="E511" s="4"/>
      <c r="F511" s="5">
        <v>0.14199999999999999</v>
      </c>
      <c r="G511" s="7">
        <v>0.81903000000000004</v>
      </c>
      <c r="H511" s="9">
        <v>89.763999999999996</v>
      </c>
      <c r="I511" s="7">
        <v>0.11630225999999999</v>
      </c>
      <c r="J511" s="7">
        <v>0.12956448019250477</v>
      </c>
    </row>
    <row r="512" spans="1:10" x14ac:dyDescent="0.2">
      <c r="A512" s="4" t="s">
        <v>370</v>
      </c>
      <c r="B512" s="4" t="s">
        <v>840</v>
      </c>
      <c r="C512" s="4" t="s">
        <v>929</v>
      </c>
      <c r="D512" s="3"/>
      <c r="E512" s="4" t="s">
        <v>933</v>
      </c>
      <c r="F512" s="5">
        <v>0.189</v>
      </c>
      <c r="G512" s="7">
        <v>0.63671</v>
      </c>
      <c r="H512" s="9">
        <v>79.322000000000003</v>
      </c>
      <c r="I512" s="7">
        <v>0.12033819</v>
      </c>
      <c r="J512" s="7">
        <v>0.151708466755755</v>
      </c>
    </row>
    <row r="513" spans="1:10" x14ac:dyDescent="0.2">
      <c r="A513" s="4" t="s">
        <v>371</v>
      </c>
      <c r="B513" s="4" t="s">
        <v>840</v>
      </c>
      <c r="C513" s="4" t="s">
        <v>929</v>
      </c>
      <c r="D513" s="3"/>
      <c r="E513" s="4" t="s">
        <v>933</v>
      </c>
      <c r="F513" s="5">
        <v>0.30099999999999999</v>
      </c>
      <c r="G513" s="7">
        <v>0.63671</v>
      </c>
      <c r="H513" s="9">
        <v>79.322000000000003</v>
      </c>
      <c r="I513" s="7">
        <v>0.19164971</v>
      </c>
      <c r="J513" s="7">
        <v>0.24160978038879502</v>
      </c>
    </row>
    <row r="514" spans="1:10" x14ac:dyDescent="0.2">
      <c r="A514" s="4" t="s">
        <v>372</v>
      </c>
      <c r="B514" s="4" t="s">
        <v>840</v>
      </c>
      <c r="C514" s="4" t="s">
        <v>929</v>
      </c>
      <c r="D514" s="3"/>
      <c r="E514" s="4" t="s">
        <v>933</v>
      </c>
      <c r="F514" s="5">
        <v>0.26100000000000001</v>
      </c>
      <c r="G514" s="7">
        <v>0.63671</v>
      </c>
      <c r="H514" s="9">
        <v>79.322000000000003</v>
      </c>
      <c r="I514" s="7">
        <v>0.16618131</v>
      </c>
      <c r="J514" s="7">
        <v>0.20950216837699503</v>
      </c>
    </row>
    <row r="515" spans="1:10" x14ac:dyDescent="0.2">
      <c r="A515" s="4" t="s">
        <v>373</v>
      </c>
      <c r="B515" s="4" t="s">
        <v>840</v>
      </c>
      <c r="C515" s="4" t="s">
        <v>929</v>
      </c>
      <c r="D515" s="3"/>
      <c r="E515" s="4" t="s">
        <v>933</v>
      </c>
      <c r="F515" s="5">
        <v>0.20399999999999999</v>
      </c>
      <c r="G515" s="7">
        <v>0.63671</v>
      </c>
      <c r="H515" s="9">
        <v>79.322000000000003</v>
      </c>
      <c r="I515" s="7">
        <v>0.12988883999999998</v>
      </c>
      <c r="J515" s="7">
        <v>0.16374882126017998</v>
      </c>
    </row>
    <row r="516" spans="1:10" x14ac:dyDescent="0.2">
      <c r="A516" s="4" t="s">
        <v>382</v>
      </c>
      <c r="B516" s="4" t="s">
        <v>840</v>
      </c>
      <c r="C516" s="4" t="s">
        <v>929</v>
      </c>
      <c r="D516" s="3"/>
      <c r="E516" s="4" t="s">
        <v>933</v>
      </c>
      <c r="F516" s="5">
        <v>0.13400000000000001</v>
      </c>
      <c r="G516" s="7">
        <v>0.63671</v>
      </c>
      <c r="H516" s="9">
        <v>79.322000000000003</v>
      </c>
      <c r="I516" s="7">
        <v>8.5319140000000002E-2</v>
      </c>
      <c r="J516" s="7">
        <v>0.10756050023953001</v>
      </c>
    </row>
    <row r="517" spans="1:10" x14ac:dyDescent="0.2">
      <c r="A517" s="4" t="s">
        <v>383</v>
      </c>
      <c r="B517" s="4" t="s">
        <v>840</v>
      </c>
      <c r="C517" s="4" t="s">
        <v>929</v>
      </c>
      <c r="D517" s="3"/>
      <c r="E517" s="4" t="s">
        <v>933</v>
      </c>
      <c r="F517" s="5">
        <v>1.7000000000000001E-2</v>
      </c>
      <c r="G517" s="7">
        <v>0.63671</v>
      </c>
      <c r="H517" s="9">
        <v>79.322000000000003</v>
      </c>
      <c r="I517" s="7">
        <v>1.0824070000000002E-2</v>
      </c>
      <c r="J517" s="7">
        <v>1.3645735105015003E-2</v>
      </c>
    </row>
    <row r="518" spans="1:10" x14ac:dyDescent="0.2">
      <c r="A518" s="4" t="s">
        <v>310</v>
      </c>
      <c r="B518" s="4" t="s">
        <v>831</v>
      </c>
      <c r="C518" s="4" t="s">
        <v>929</v>
      </c>
      <c r="D518" s="3"/>
      <c r="E518" s="4" t="s">
        <v>937</v>
      </c>
      <c r="F518" s="5">
        <v>7.0000000000000001E-3</v>
      </c>
      <c r="G518" s="7">
        <v>0.95172999999999996</v>
      </c>
      <c r="H518" s="9">
        <v>95.573099999999997</v>
      </c>
      <c r="I518" s="7">
        <v>6.6621099999999997E-3</v>
      </c>
      <c r="J518" s="7">
        <v>6.9706957292376198E-3</v>
      </c>
    </row>
    <row r="519" spans="1:10" x14ac:dyDescent="0.2">
      <c r="A519" s="4" t="s">
        <v>311</v>
      </c>
      <c r="B519" s="4" t="s">
        <v>831</v>
      </c>
      <c r="C519" s="4" t="s">
        <v>929</v>
      </c>
      <c r="D519" s="3"/>
      <c r="E519" s="4" t="s">
        <v>937</v>
      </c>
      <c r="F519" s="5">
        <v>0.76200000000000001</v>
      </c>
      <c r="G519" s="7">
        <v>0.95172999999999996</v>
      </c>
      <c r="H519" s="9">
        <v>95.573099999999997</v>
      </c>
      <c r="I519" s="7">
        <v>0.72521826</v>
      </c>
      <c r="J519" s="7">
        <v>0.75881002081129523</v>
      </c>
    </row>
    <row r="520" spans="1:10" x14ac:dyDescent="0.2">
      <c r="A520" s="4" t="s">
        <v>723</v>
      </c>
      <c r="B520" s="4" t="s">
        <v>917</v>
      </c>
      <c r="C520" s="4" t="s">
        <v>929</v>
      </c>
      <c r="D520" s="3"/>
      <c r="E520" s="4"/>
      <c r="F520" s="5">
        <v>6.0000000000000001E-3</v>
      </c>
      <c r="G520" s="7">
        <v>0.94867000000000001</v>
      </c>
      <c r="H520" s="9">
        <v>96.962299999999999</v>
      </c>
      <c r="I520" s="7">
        <v>5.6920199999999999E-3</v>
      </c>
      <c r="J520" s="7">
        <v>5.8703434221341697E-3</v>
      </c>
    </row>
    <row r="521" spans="1:10" x14ac:dyDescent="0.2">
      <c r="A521" s="4" t="s">
        <v>289</v>
      </c>
      <c r="B521" s="4" t="s">
        <v>829</v>
      </c>
      <c r="C521" s="4" t="s">
        <v>929</v>
      </c>
      <c r="D521" s="3"/>
      <c r="E521" s="4" t="s">
        <v>937</v>
      </c>
      <c r="F521" s="5">
        <v>0.39100000000000001</v>
      </c>
      <c r="G521" s="7">
        <v>0.94186999999999999</v>
      </c>
      <c r="H521" s="9">
        <v>95.228999999999999</v>
      </c>
      <c r="I521" s="7">
        <v>0.36827116999999998</v>
      </c>
      <c r="J521" s="7">
        <v>0.38672166041856998</v>
      </c>
    </row>
    <row r="522" spans="1:10" x14ac:dyDescent="0.2">
      <c r="A522" s="4" t="s">
        <v>291</v>
      </c>
      <c r="B522" s="4" t="s">
        <v>829</v>
      </c>
      <c r="C522" s="4" t="s">
        <v>929</v>
      </c>
      <c r="D522" s="3"/>
      <c r="E522" s="4" t="s">
        <v>937</v>
      </c>
      <c r="F522" s="5">
        <v>3.2000000000000001E-2</v>
      </c>
      <c r="G522" s="7">
        <v>0.94186999999999999</v>
      </c>
      <c r="H522" s="9">
        <v>95.228999999999999</v>
      </c>
      <c r="I522" s="7">
        <v>3.0139840000000001E-2</v>
      </c>
      <c r="J522" s="7">
        <v>3.1649854561110587E-2</v>
      </c>
    </row>
    <row r="523" spans="1:10" x14ac:dyDescent="0.2">
      <c r="A523" s="4" t="s">
        <v>231</v>
      </c>
      <c r="B523" s="4" t="s">
        <v>821</v>
      </c>
      <c r="C523" s="4" t="s">
        <v>929</v>
      </c>
      <c r="D523" s="3"/>
      <c r="E523" s="4" t="s">
        <v>933</v>
      </c>
      <c r="F523" s="5">
        <v>0.312</v>
      </c>
      <c r="G523" s="7">
        <v>0.61416000000000004</v>
      </c>
      <c r="H523" s="9">
        <v>77.189899999999994</v>
      </c>
      <c r="I523" s="7">
        <v>0.19161792000000002</v>
      </c>
      <c r="J523" s="7">
        <v>0.24824221821766845</v>
      </c>
    </row>
    <row r="524" spans="1:10" x14ac:dyDescent="0.2">
      <c r="A524" s="4" t="s">
        <v>232</v>
      </c>
      <c r="B524" s="4" t="s">
        <v>821</v>
      </c>
      <c r="C524" s="4" t="s">
        <v>929</v>
      </c>
      <c r="D524" s="3"/>
      <c r="E524" s="4" t="s">
        <v>933</v>
      </c>
      <c r="F524" s="5">
        <v>0.11700000000000001</v>
      </c>
      <c r="G524" s="7">
        <v>0.61416000000000004</v>
      </c>
      <c r="H524" s="9">
        <v>77.189899999999994</v>
      </c>
      <c r="I524" s="7">
        <v>7.1856720000000013E-2</v>
      </c>
      <c r="J524" s="7">
        <v>9.309083183162567E-2</v>
      </c>
    </row>
    <row r="525" spans="1:10" x14ac:dyDescent="0.2">
      <c r="A525" s="4" t="s">
        <v>234</v>
      </c>
      <c r="B525" s="4" t="s">
        <v>821</v>
      </c>
      <c r="C525" s="4" t="s">
        <v>929</v>
      </c>
      <c r="D525" s="3"/>
      <c r="E525" s="4" t="s">
        <v>933</v>
      </c>
      <c r="F525" s="6">
        <v>2.1000000000000001E-2</v>
      </c>
      <c r="G525" s="7">
        <v>0.61416000000000004</v>
      </c>
      <c r="H525" s="9">
        <v>77.189899999999994</v>
      </c>
      <c r="I525" s="7">
        <v>1.2897360000000002E-2</v>
      </c>
      <c r="J525" s="7">
        <v>1.6708610841573837E-2</v>
      </c>
    </row>
    <row r="526" spans="1:10" x14ac:dyDescent="0.2">
      <c r="A526" s="4" t="s">
        <v>236</v>
      </c>
      <c r="B526" s="4" t="s">
        <v>821</v>
      </c>
      <c r="C526" s="4" t="s">
        <v>929</v>
      </c>
      <c r="D526" s="3"/>
      <c r="E526" s="4" t="s">
        <v>933</v>
      </c>
      <c r="F526" s="6">
        <v>0.26</v>
      </c>
      <c r="G526" s="7">
        <v>0.61416000000000004</v>
      </c>
      <c r="H526" s="9">
        <v>77.189899999999994</v>
      </c>
      <c r="I526" s="7">
        <v>0.15968160000000001</v>
      </c>
      <c r="J526" s="7">
        <v>0.20686851518139035</v>
      </c>
    </row>
    <row r="527" spans="1:10" x14ac:dyDescent="0.2">
      <c r="A527" s="4" t="s">
        <v>211</v>
      </c>
      <c r="B527" s="4" t="s">
        <v>819</v>
      </c>
      <c r="C527" s="4" t="s">
        <v>929</v>
      </c>
      <c r="D527" s="3"/>
      <c r="E527" s="4" t="s">
        <v>933</v>
      </c>
      <c r="F527" s="5">
        <v>2.9000000000000001E-2</v>
      </c>
      <c r="G527" s="7">
        <v>0.63382000000000005</v>
      </c>
      <c r="H527" s="9">
        <v>80.247</v>
      </c>
      <c r="I527" s="7">
        <v>1.8380780000000003E-2</v>
      </c>
      <c r="J527" s="7">
        <v>2.2905255025109976E-2</v>
      </c>
    </row>
    <row r="528" spans="1:10" x14ac:dyDescent="0.2">
      <c r="A528" s="4" t="s">
        <v>213</v>
      </c>
      <c r="B528" s="4" t="s">
        <v>819</v>
      </c>
      <c r="C528" s="4" t="s">
        <v>929</v>
      </c>
      <c r="D528" s="3"/>
      <c r="E528" s="4" t="s">
        <v>933</v>
      </c>
      <c r="F528" s="5">
        <v>1.7999999999999999E-2</v>
      </c>
      <c r="G528" s="7">
        <v>0.63382000000000005</v>
      </c>
      <c r="H528" s="9">
        <v>80.247</v>
      </c>
      <c r="I528" s="7">
        <v>1.140876E-2</v>
      </c>
      <c r="J528" s="7">
        <v>1.4217054843171708E-2</v>
      </c>
    </row>
    <row r="529" spans="1:10" x14ac:dyDescent="0.2">
      <c r="A529" s="4" t="s">
        <v>214</v>
      </c>
      <c r="B529" s="4" t="s">
        <v>819</v>
      </c>
      <c r="C529" s="4" t="s">
        <v>929</v>
      </c>
      <c r="D529" s="3"/>
      <c r="E529" s="4" t="s">
        <v>933</v>
      </c>
      <c r="F529" s="5">
        <v>7.5999999999999998E-2</v>
      </c>
      <c r="G529" s="7">
        <v>0.63382000000000005</v>
      </c>
      <c r="H529" s="9">
        <v>80.247</v>
      </c>
      <c r="I529" s="7">
        <v>4.8170320000000003E-2</v>
      </c>
      <c r="J529" s="7">
        <v>6.0027564893391658E-2</v>
      </c>
    </row>
    <row r="530" spans="1:10" x14ac:dyDescent="0.2">
      <c r="A530" s="4" t="s">
        <v>227</v>
      </c>
      <c r="B530" s="4" t="s">
        <v>819</v>
      </c>
      <c r="C530" s="4" t="s">
        <v>929</v>
      </c>
      <c r="D530" s="3"/>
      <c r="E530" s="4" t="s">
        <v>933</v>
      </c>
      <c r="F530" s="5">
        <v>0</v>
      </c>
      <c r="G530" s="7">
        <v>0.63382000000000005</v>
      </c>
      <c r="H530" s="9">
        <v>80.247</v>
      </c>
      <c r="I530" s="7">
        <v>0</v>
      </c>
      <c r="J530" s="7">
        <v>0</v>
      </c>
    </row>
    <row r="531" spans="1:10" x14ac:dyDescent="0.2">
      <c r="A531" s="4" t="s">
        <v>724</v>
      </c>
      <c r="B531" s="4" t="s">
        <v>917</v>
      </c>
      <c r="C531" s="4" t="s">
        <v>929</v>
      </c>
      <c r="D531" s="3"/>
      <c r="E531" s="4"/>
      <c r="F531" s="5">
        <v>7.8E-2</v>
      </c>
      <c r="G531" s="7">
        <v>0.94867000000000001</v>
      </c>
      <c r="H531" s="9">
        <v>96.962299999999999</v>
      </c>
      <c r="I531" s="7">
        <v>7.3996259999999994E-2</v>
      </c>
      <c r="J531" s="7">
        <v>7.6314464487744205E-2</v>
      </c>
    </row>
    <row r="532" spans="1:10" x14ac:dyDescent="0.2">
      <c r="A532" s="4" t="s">
        <v>215</v>
      </c>
      <c r="B532" s="4" t="s">
        <v>819</v>
      </c>
      <c r="C532" s="4" t="s">
        <v>929</v>
      </c>
      <c r="D532" s="3"/>
      <c r="E532" s="4" t="s">
        <v>933</v>
      </c>
      <c r="F532" s="5">
        <v>6.6000000000000003E-2</v>
      </c>
      <c r="G532" s="7">
        <v>0.63382000000000005</v>
      </c>
      <c r="H532" s="9">
        <v>80.247</v>
      </c>
      <c r="I532" s="7">
        <v>4.1832120000000007E-2</v>
      </c>
      <c r="J532" s="7">
        <v>5.21292010916296E-2</v>
      </c>
    </row>
    <row r="533" spans="1:10" x14ac:dyDescent="0.2">
      <c r="A533" s="4" t="s">
        <v>324</v>
      </c>
      <c r="B533" s="4" t="s">
        <v>832</v>
      </c>
      <c r="C533" s="4" t="s">
        <v>929</v>
      </c>
      <c r="D533" s="3"/>
      <c r="E533" s="4" t="s">
        <v>937</v>
      </c>
      <c r="F533" s="5">
        <v>0.93</v>
      </c>
      <c r="G533" s="7">
        <v>0.94993000000000005</v>
      </c>
      <c r="H533" s="9">
        <v>95.641900000000007</v>
      </c>
      <c r="I533" s="7">
        <v>0.88343490000000013</v>
      </c>
      <c r="J533" s="7">
        <v>0.92369024454763038</v>
      </c>
    </row>
    <row r="534" spans="1:10" x14ac:dyDescent="0.2">
      <c r="A534" s="4" t="s">
        <v>342</v>
      </c>
      <c r="B534" s="4" t="s">
        <v>836</v>
      </c>
      <c r="C534" s="4" t="s">
        <v>929</v>
      </c>
      <c r="D534" s="3"/>
      <c r="E534" s="4" t="s">
        <v>937</v>
      </c>
      <c r="F534" s="5">
        <v>5.1999999999999998E-2</v>
      </c>
      <c r="G534" s="7">
        <v>0.95796999999999999</v>
      </c>
      <c r="H534" s="9">
        <v>95.870699999999999</v>
      </c>
      <c r="I534" s="7">
        <v>4.9814439999999995E-2</v>
      </c>
      <c r="J534" s="7">
        <v>5.1960025325777322E-2</v>
      </c>
    </row>
    <row r="535" spans="1:10" x14ac:dyDescent="0.2">
      <c r="A535" s="4" t="s">
        <v>343</v>
      </c>
      <c r="B535" s="4" t="s">
        <v>836</v>
      </c>
      <c r="C535" s="4" t="s">
        <v>929</v>
      </c>
      <c r="D535" s="3"/>
      <c r="E535" s="4" t="s">
        <v>937</v>
      </c>
      <c r="F535" s="5">
        <v>3.3000000000000002E-2</v>
      </c>
      <c r="G535" s="7">
        <v>0.95796999999999999</v>
      </c>
      <c r="H535" s="9">
        <v>95.870699999999999</v>
      </c>
      <c r="I535" s="7">
        <v>3.1613010000000004E-2</v>
      </c>
      <c r="J535" s="7">
        <v>3.2974631456743307E-2</v>
      </c>
    </row>
    <row r="536" spans="1:10" x14ac:dyDescent="0.2">
      <c r="A536" s="4" t="s">
        <v>344</v>
      </c>
      <c r="B536" s="4" t="s">
        <v>836</v>
      </c>
      <c r="C536" s="4" t="s">
        <v>929</v>
      </c>
      <c r="D536" s="3"/>
      <c r="E536" s="4" t="s">
        <v>937</v>
      </c>
      <c r="F536" s="5">
        <v>1.7000000000000001E-2</v>
      </c>
      <c r="G536" s="7">
        <v>0.95796999999999999</v>
      </c>
      <c r="H536" s="9">
        <v>95.870699999999999</v>
      </c>
      <c r="I536" s="7">
        <v>1.628549E-2</v>
      </c>
      <c r="J536" s="7">
        <v>1.6986931356504125E-2</v>
      </c>
    </row>
    <row r="537" spans="1:10" x14ac:dyDescent="0.2">
      <c r="A537" s="4" t="s">
        <v>345</v>
      </c>
      <c r="B537" s="4" t="s">
        <v>836</v>
      </c>
      <c r="C537" s="4" t="s">
        <v>929</v>
      </c>
      <c r="D537" s="3"/>
      <c r="E537" s="4" t="s">
        <v>937</v>
      </c>
      <c r="F537" s="5">
        <v>3.0000000000000001E-3</v>
      </c>
      <c r="G537" s="7">
        <v>0.95796999999999999</v>
      </c>
      <c r="H537" s="9">
        <v>95.870699999999999</v>
      </c>
      <c r="I537" s="7">
        <v>2.8739099999999999E-3</v>
      </c>
      <c r="J537" s="7">
        <v>2.9976937687948456E-3</v>
      </c>
    </row>
    <row r="538" spans="1:10" x14ac:dyDescent="0.2">
      <c r="A538" s="4" t="s">
        <v>346</v>
      </c>
      <c r="B538" s="4" t="s">
        <v>836</v>
      </c>
      <c r="C538" s="4" t="s">
        <v>929</v>
      </c>
      <c r="D538" s="3"/>
      <c r="E538" s="4" t="s">
        <v>937</v>
      </c>
      <c r="F538" s="5">
        <v>3.5999999999999997E-2</v>
      </c>
      <c r="G538" s="7">
        <v>0.95796999999999999</v>
      </c>
      <c r="H538" s="9">
        <v>95.870699999999999</v>
      </c>
      <c r="I538" s="7">
        <v>3.4486919999999997E-2</v>
      </c>
      <c r="J538" s="7">
        <v>3.5972325225538143E-2</v>
      </c>
    </row>
    <row r="539" spans="1:10" x14ac:dyDescent="0.2">
      <c r="A539" s="4" t="s">
        <v>354</v>
      </c>
      <c r="B539" s="4" t="s">
        <v>838</v>
      </c>
      <c r="C539" s="4" t="s">
        <v>929</v>
      </c>
      <c r="D539" s="3"/>
      <c r="E539" s="4" t="s">
        <v>937</v>
      </c>
      <c r="F539" s="5">
        <v>2.5999999999999999E-2</v>
      </c>
      <c r="G539" s="7">
        <v>0.95735000000000003</v>
      </c>
      <c r="H539" s="9">
        <v>95.821100000000001</v>
      </c>
      <c r="I539" s="7">
        <v>2.4891099999999999E-2</v>
      </c>
      <c r="J539" s="7">
        <v>2.5976637713405502E-2</v>
      </c>
    </row>
    <row r="540" spans="1:10" x14ac:dyDescent="0.2">
      <c r="A540" s="4" t="s">
        <v>262</v>
      </c>
      <c r="B540" s="4" t="s">
        <v>824</v>
      </c>
      <c r="C540" s="4" t="s">
        <v>929</v>
      </c>
      <c r="D540" s="3"/>
      <c r="E540" s="4" t="s">
        <v>937</v>
      </c>
      <c r="F540" s="5">
        <v>3.2000000000000001E-2</v>
      </c>
      <c r="G540" s="7">
        <v>0.89724999999999999</v>
      </c>
      <c r="H540" s="9">
        <v>93.478899999999996</v>
      </c>
      <c r="I540" s="7">
        <v>2.8712000000000001E-2</v>
      </c>
      <c r="J540" s="7">
        <v>3.0714952786136767E-2</v>
      </c>
    </row>
    <row r="541" spans="1:10" x14ac:dyDescent="0.2">
      <c r="A541" s="4" t="s">
        <v>272</v>
      </c>
      <c r="B541" s="4" t="s">
        <v>824</v>
      </c>
      <c r="C541" s="4" t="s">
        <v>929</v>
      </c>
      <c r="D541" s="3"/>
      <c r="E541" s="4" t="s">
        <v>937</v>
      </c>
      <c r="F541" s="5">
        <v>6.0999999999999999E-2</v>
      </c>
      <c r="G541" s="7">
        <v>0.89724999999999999</v>
      </c>
      <c r="H541" s="9">
        <v>93.478899999999996</v>
      </c>
      <c r="I541" s="7">
        <v>5.4732249999999996E-2</v>
      </c>
      <c r="J541" s="7">
        <v>5.8550378748573204E-2</v>
      </c>
    </row>
    <row r="542" spans="1:10" x14ac:dyDescent="0.2">
      <c r="A542" s="4" t="s">
        <v>725</v>
      </c>
      <c r="B542" s="4" t="s">
        <v>917</v>
      </c>
      <c r="C542" s="4" t="s">
        <v>929</v>
      </c>
      <c r="D542" s="3"/>
      <c r="E542" s="4"/>
      <c r="F542" s="5">
        <v>5.8999999999999997E-2</v>
      </c>
      <c r="G542" s="7">
        <v>0.94867000000000001</v>
      </c>
      <c r="H542" s="9">
        <v>96.962299999999999</v>
      </c>
      <c r="I542" s="7">
        <v>5.5971529999999999E-2</v>
      </c>
      <c r="J542" s="7">
        <v>5.7725043650985998E-2</v>
      </c>
    </row>
    <row r="543" spans="1:10" x14ac:dyDescent="0.2">
      <c r="A543" s="4" t="s">
        <v>273</v>
      </c>
      <c r="B543" s="4" t="s">
        <v>824</v>
      </c>
      <c r="C543" s="4" t="s">
        <v>929</v>
      </c>
      <c r="D543" s="3"/>
      <c r="E543" s="4" t="s">
        <v>937</v>
      </c>
      <c r="F543" s="5">
        <v>5.7000000000000002E-2</v>
      </c>
      <c r="G543" s="7">
        <v>0.89724999999999999</v>
      </c>
      <c r="H543" s="9">
        <v>93.478899999999996</v>
      </c>
      <c r="I543" s="7">
        <v>5.1143250000000001E-2</v>
      </c>
      <c r="J543" s="7">
        <v>5.4711009650306112E-2</v>
      </c>
    </row>
    <row r="544" spans="1:10" x14ac:dyDescent="0.2">
      <c r="A544" s="4" t="s">
        <v>246</v>
      </c>
      <c r="B544" s="4" t="s">
        <v>823</v>
      </c>
      <c r="C544" s="4" t="s">
        <v>929</v>
      </c>
      <c r="D544" s="3"/>
      <c r="E544" s="4" t="s">
        <v>933</v>
      </c>
      <c r="F544" s="5">
        <v>6.3E-2</v>
      </c>
      <c r="G544" s="7">
        <v>0.57608999999999999</v>
      </c>
      <c r="H544" s="9">
        <v>74.233599999999996</v>
      </c>
      <c r="I544" s="7">
        <v>3.629367E-2</v>
      </c>
      <c r="J544" s="7">
        <v>4.8891162492456244E-2</v>
      </c>
    </row>
    <row r="545" spans="1:10" x14ac:dyDescent="0.2">
      <c r="A545" s="4" t="s">
        <v>247</v>
      </c>
      <c r="B545" s="4" t="s">
        <v>823</v>
      </c>
      <c r="C545" s="4" t="s">
        <v>929</v>
      </c>
      <c r="D545" s="3"/>
      <c r="E545" s="4" t="s">
        <v>933</v>
      </c>
      <c r="F545" s="5">
        <v>0.128</v>
      </c>
      <c r="G545" s="7">
        <v>0.57608999999999999</v>
      </c>
      <c r="H545" s="9">
        <v>74.233599999999996</v>
      </c>
      <c r="I545" s="7">
        <v>7.3739520000000003E-2</v>
      </c>
      <c r="J545" s="7">
        <v>9.9334425381498406E-2</v>
      </c>
    </row>
    <row r="546" spans="1:10" x14ac:dyDescent="0.2">
      <c r="A546" s="4" t="s">
        <v>341</v>
      </c>
      <c r="B546" s="4" t="s">
        <v>835</v>
      </c>
      <c r="C546" s="4" t="s">
        <v>929</v>
      </c>
      <c r="D546" s="3"/>
      <c r="E546" s="4" t="s">
        <v>937</v>
      </c>
      <c r="F546" s="5">
        <v>8.8999999999999996E-2</v>
      </c>
      <c r="G546" s="7">
        <v>0.96057999999999999</v>
      </c>
      <c r="H546" s="9">
        <v>95.873500000000007</v>
      </c>
      <c r="I546" s="7">
        <v>8.549161999999999E-2</v>
      </c>
      <c r="J546" s="7">
        <v>8.9171272562282564E-2</v>
      </c>
    </row>
    <row r="547" spans="1:10" x14ac:dyDescent="0.2">
      <c r="A547" s="4" t="s">
        <v>297</v>
      </c>
      <c r="B547" s="4" t="s">
        <v>830</v>
      </c>
      <c r="C547" s="4" t="s">
        <v>929</v>
      </c>
      <c r="D547" s="3"/>
      <c r="E547" s="4" t="s">
        <v>937</v>
      </c>
      <c r="F547" s="5">
        <v>0.13300000000000001</v>
      </c>
      <c r="G547" s="7">
        <v>0.95172999999999996</v>
      </c>
      <c r="H547" s="9">
        <v>95.573099999999997</v>
      </c>
      <c r="I547" s="7">
        <v>0.12658009000000001</v>
      </c>
      <c r="J547" s="7">
        <v>0.1324432188555148</v>
      </c>
    </row>
    <row r="548" spans="1:10" x14ac:dyDescent="0.2">
      <c r="A548" s="4" t="s">
        <v>298</v>
      </c>
      <c r="B548" s="4" t="s">
        <v>830</v>
      </c>
      <c r="C548" s="4" t="s">
        <v>929</v>
      </c>
      <c r="D548" s="3"/>
      <c r="E548" s="4" t="s">
        <v>937</v>
      </c>
      <c r="F548" s="5">
        <v>0.35399999999999998</v>
      </c>
      <c r="G548" s="7">
        <v>0.95172999999999996</v>
      </c>
      <c r="H548" s="9">
        <v>95.573099999999997</v>
      </c>
      <c r="I548" s="7">
        <v>0.33691241999999999</v>
      </c>
      <c r="J548" s="7">
        <v>0.35251804116430252</v>
      </c>
    </row>
    <row r="549" spans="1:10" x14ac:dyDescent="0.2">
      <c r="A549" s="4" t="s">
        <v>299</v>
      </c>
      <c r="B549" s="4" t="s">
        <v>830</v>
      </c>
      <c r="C549" s="4" t="s">
        <v>929</v>
      </c>
      <c r="D549" s="3"/>
      <c r="E549" s="4" t="s">
        <v>937</v>
      </c>
      <c r="F549" s="5">
        <v>0</v>
      </c>
      <c r="G549" s="7">
        <v>0.95172999999999996</v>
      </c>
      <c r="H549" s="9">
        <v>95.573099999999997</v>
      </c>
      <c r="I549" s="7">
        <v>0</v>
      </c>
      <c r="J549" s="7">
        <v>0</v>
      </c>
    </row>
    <row r="550" spans="1:10" x14ac:dyDescent="0.2">
      <c r="A550" s="4" t="s">
        <v>582</v>
      </c>
      <c r="B550" s="4" t="s">
        <v>885</v>
      </c>
      <c r="C550" s="4" t="s">
        <v>929</v>
      </c>
      <c r="D550" s="3"/>
      <c r="E550" s="4" t="s">
        <v>933</v>
      </c>
      <c r="F550" s="5">
        <v>0.379</v>
      </c>
      <c r="G550" s="7">
        <v>0.94164999999999999</v>
      </c>
      <c r="H550" s="9">
        <v>95.308199999999999</v>
      </c>
      <c r="I550" s="7">
        <v>0.35688534999999999</v>
      </c>
      <c r="J550" s="7">
        <v>0.37445398192390583</v>
      </c>
    </row>
    <row r="551" spans="1:10" x14ac:dyDescent="0.2">
      <c r="A551" s="4" t="s">
        <v>586</v>
      </c>
      <c r="B551" s="4" t="s">
        <v>885</v>
      </c>
      <c r="C551" s="4" t="s">
        <v>929</v>
      </c>
      <c r="D551" s="3"/>
      <c r="E551" s="4" t="s">
        <v>933</v>
      </c>
      <c r="F551" s="5">
        <v>4.8000000000000001E-2</v>
      </c>
      <c r="G551" s="7">
        <v>0.94164999999999999</v>
      </c>
      <c r="H551" s="9">
        <v>95.308199999999999</v>
      </c>
      <c r="I551" s="7">
        <v>4.5199200000000002E-2</v>
      </c>
      <c r="J551" s="7">
        <v>4.7424251008832401E-2</v>
      </c>
    </row>
    <row r="552" spans="1:10" x14ac:dyDescent="0.2">
      <c r="A552" s="4" t="s">
        <v>587</v>
      </c>
      <c r="B552" s="4" t="s">
        <v>885</v>
      </c>
      <c r="C552" s="4" t="s">
        <v>929</v>
      </c>
      <c r="D552" s="3"/>
      <c r="E552" s="4" t="s">
        <v>933</v>
      </c>
      <c r="F552" s="5">
        <v>0.53200000000000003</v>
      </c>
      <c r="G552" s="7">
        <v>0.94164999999999999</v>
      </c>
      <c r="H552" s="9">
        <v>95.308199999999999</v>
      </c>
      <c r="I552" s="7">
        <v>0.50095780000000001</v>
      </c>
      <c r="J552" s="7">
        <v>0.52561878201455914</v>
      </c>
    </row>
    <row r="553" spans="1:10" x14ac:dyDescent="0.2">
      <c r="A553" s="4" t="s">
        <v>84</v>
      </c>
      <c r="B553" s="4" t="s">
        <v>792</v>
      </c>
      <c r="C553" s="4" t="s">
        <v>929</v>
      </c>
      <c r="D553" s="3"/>
      <c r="E553" s="4"/>
      <c r="F553" s="5">
        <v>0</v>
      </c>
      <c r="G553" s="7">
        <v>0.96987000000000001</v>
      </c>
      <c r="H553" s="9">
        <v>98.081400000000002</v>
      </c>
      <c r="I553" s="7">
        <v>0</v>
      </c>
      <c r="J553" s="7">
        <v>0</v>
      </c>
    </row>
    <row r="554" spans="1:10" x14ac:dyDescent="0.2">
      <c r="A554" s="4" t="s">
        <v>588</v>
      </c>
      <c r="B554" s="4" t="s">
        <v>885</v>
      </c>
      <c r="C554" s="4" t="s">
        <v>929</v>
      </c>
      <c r="D554" s="3"/>
      <c r="E554" s="4" t="s">
        <v>933</v>
      </c>
      <c r="F554" s="5">
        <v>9.1999999999999998E-2</v>
      </c>
      <c r="G554" s="7">
        <v>0.94164999999999999</v>
      </c>
      <c r="H554" s="9">
        <v>95.308199999999999</v>
      </c>
      <c r="I554" s="7">
        <v>8.6631799999999995E-2</v>
      </c>
      <c r="J554" s="7">
        <v>9.0896481100262091E-2</v>
      </c>
    </row>
    <row r="555" spans="1:10" x14ac:dyDescent="0.2">
      <c r="A555" s="4" t="s">
        <v>445</v>
      </c>
      <c r="B555" s="4" t="s">
        <v>850</v>
      </c>
      <c r="C555" s="4" t="s">
        <v>929</v>
      </c>
      <c r="D555" s="3"/>
      <c r="E555" s="4"/>
      <c r="F555" s="5">
        <v>3.9E-2</v>
      </c>
      <c r="G555" s="7">
        <v>0.52749000000000001</v>
      </c>
      <c r="H555" s="9">
        <v>74.543499999999995</v>
      </c>
      <c r="I555" s="7">
        <v>2.0572110000000001E-2</v>
      </c>
      <c r="J555" s="7">
        <v>2.7597456518677017E-2</v>
      </c>
    </row>
    <row r="556" spans="1:10" x14ac:dyDescent="0.2">
      <c r="A556" s="4" t="s">
        <v>389</v>
      </c>
      <c r="B556" s="4" t="s">
        <v>842</v>
      </c>
      <c r="C556" s="4" t="s">
        <v>929</v>
      </c>
      <c r="D556" s="3"/>
      <c r="E556" s="4" t="s">
        <v>937</v>
      </c>
      <c r="F556" s="5">
        <v>0</v>
      </c>
      <c r="G556" s="7">
        <v>0.54686999999999997</v>
      </c>
      <c r="H556" s="9">
        <v>74.933000000000007</v>
      </c>
      <c r="I556" s="7">
        <v>0</v>
      </c>
      <c r="J556" s="7">
        <v>0</v>
      </c>
    </row>
    <row r="557" spans="1:10" x14ac:dyDescent="0.2">
      <c r="A557" s="4" t="s">
        <v>436</v>
      </c>
      <c r="B557" s="4" t="s">
        <v>847</v>
      </c>
      <c r="C557" s="4" t="s">
        <v>929</v>
      </c>
      <c r="D557" s="3"/>
      <c r="E557" s="4"/>
      <c r="F557" s="5">
        <v>5.0000000000000001E-3</v>
      </c>
      <c r="G557" s="7">
        <v>0.52749000000000001</v>
      </c>
      <c r="H557" s="9">
        <v>74.543499999999995</v>
      </c>
      <c r="I557" s="7">
        <v>2.63745E-3</v>
      </c>
      <c r="J557" s="7">
        <v>3.5381354511124377E-3</v>
      </c>
    </row>
    <row r="558" spans="1:10" x14ac:dyDescent="0.2">
      <c r="A558" s="4" t="s">
        <v>437</v>
      </c>
      <c r="B558" s="4" t="s">
        <v>847</v>
      </c>
      <c r="C558" s="4" t="s">
        <v>929</v>
      </c>
      <c r="D558" s="3"/>
      <c r="E558" s="4"/>
      <c r="F558" s="5">
        <v>5.0000000000000001E-3</v>
      </c>
      <c r="G558" s="7">
        <v>0.52749000000000001</v>
      </c>
      <c r="H558" s="9">
        <v>74.543499999999995</v>
      </c>
      <c r="I558" s="7">
        <v>2.63745E-3</v>
      </c>
      <c r="J558" s="7">
        <v>3.5381354511124377E-3</v>
      </c>
    </row>
    <row r="559" spans="1:10" x14ac:dyDescent="0.2">
      <c r="A559" s="4" t="s">
        <v>421</v>
      </c>
      <c r="B559" s="4" t="s">
        <v>843</v>
      </c>
      <c r="C559" s="4" t="s">
        <v>929</v>
      </c>
      <c r="D559" s="3"/>
      <c r="E559" s="4" t="s">
        <v>937</v>
      </c>
      <c r="F559" s="5">
        <v>0.251</v>
      </c>
      <c r="G559" s="7">
        <v>0.49158000000000002</v>
      </c>
      <c r="H559" s="9">
        <v>71.183000000000007</v>
      </c>
      <c r="I559" s="7">
        <v>0.12338658000000001</v>
      </c>
      <c r="J559" s="7">
        <v>0.17333714510487053</v>
      </c>
    </row>
    <row r="560" spans="1:10" x14ac:dyDescent="0.2">
      <c r="A560" s="4" t="s">
        <v>430</v>
      </c>
      <c r="B560" s="4" t="s">
        <v>843</v>
      </c>
      <c r="C560" s="4" t="s">
        <v>929</v>
      </c>
      <c r="D560" s="3"/>
      <c r="E560" s="4" t="s">
        <v>937</v>
      </c>
      <c r="F560" s="5">
        <v>1.9E-2</v>
      </c>
      <c r="G560" s="7">
        <v>0.49158000000000002</v>
      </c>
      <c r="H560" s="9">
        <v>71.183000000000007</v>
      </c>
      <c r="I560" s="7">
        <v>9.3400199999999992E-3</v>
      </c>
      <c r="J560" s="7">
        <v>1.3121138474073863E-2</v>
      </c>
    </row>
    <row r="561" spans="1:10" x14ac:dyDescent="0.2">
      <c r="A561" s="4" t="s">
        <v>432</v>
      </c>
      <c r="B561" s="4" t="s">
        <v>843</v>
      </c>
      <c r="C561" s="4" t="s">
        <v>929</v>
      </c>
      <c r="D561" s="3"/>
      <c r="E561" s="4" t="s">
        <v>937</v>
      </c>
      <c r="F561" s="5">
        <v>2.3E-2</v>
      </c>
      <c r="G561" s="7">
        <v>0.49158000000000002</v>
      </c>
      <c r="H561" s="9">
        <v>71.183000000000007</v>
      </c>
      <c r="I561" s="7">
        <v>1.130634E-2</v>
      </c>
      <c r="J561" s="7">
        <v>1.588348341598415E-2</v>
      </c>
    </row>
    <row r="562" spans="1:10" x14ac:dyDescent="0.2">
      <c r="A562" s="4" t="s">
        <v>442</v>
      </c>
      <c r="B562" s="4" t="s">
        <v>849</v>
      </c>
      <c r="C562" s="4" t="s">
        <v>929</v>
      </c>
      <c r="D562" s="3"/>
      <c r="E562" s="4"/>
      <c r="F562" s="5">
        <v>1.2E-2</v>
      </c>
      <c r="G562" s="7">
        <v>0.52749000000000001</v>
      </c>
      <c r="H562" s="9">
        <v>74.543499999999995</v>
      </c>
      <c r="I562" s="7">
        <v>6.3298800000000004E-3</v>
      </c>
      <c r="J562" s="7">
        <v>8.4915250826698516E-3</v>
      </c>
    </row>
    <row r="563" spans="1:10" x14ac:dyDescent="0.2">
      <c r="A563" s="4" t="s">
        <v>519</v>
      </c>
      <c r="B563" s="4" t="s">
        <v>863</v>
      </c>
      <c r="C563" s="4" t="s">
        <v>929</v>
      </c>
      <c r="D563" s="3"/>
      <c r="E563" s="4"/>
      <c r="F563" s="5">
        <v>1E-3</v>
      </c>
      <c r="G563" s="7">
        <v>0.55376999999999998</v>
      </c>
      <c r="H563" s="9">
        <v>76.188800000000001</v>
      </c>
      <c r="I563" s="7">
        <v>5.5376999999999998E-4</v>
      </c>
      <c r="J563" s="7">
        <v>7.2683911546054007E-4</v>
      </c>
    </row>
    <row r="564" spans="1:10" x14ac:dyDescent="0.2">
      <c r="A564" s="4" t="s">
        <v>59</v>
      </c>
      <c r="B564" s="4" t="s">
        <v>789</v>
      </c>
      <c r="C564" s="4" t="s">
        <v>929</v>
      </c>
      <c r="D564" s="3"/>
      <c r="E564" s="4"/>
      <c r="F564" s="5">
        <v>0.52800000000000002</v>
      </c>
      <c r="G564" s="7">
        <v>0.96765000000000001</v>
      </c>
      <c r="H564" s="9">
        <v>98.088800000000006</v>
      </c>
      <c r="I564" s="7">
        <v>0.51091920000000002</v>
      </c>
      <c r="J564" s="7">
        <v>0.52087414669156928</v>
      </c>
    </row>
    <row r="565" spans="1:10" x14ac:dyDescent="0.2">
      <c r="A565" s="4" t="s">
        <v>613</v>
      </c>
      <c r="B565" s="4" t="s">
        <v>893</v>
      </c>
      <c r="C565" s="4" t="s">
        <v>929</v>
      </c>
      <c r="D565" s="3"/>
      <c r="E565" s="4" t="s">
        <v>933</v>
      </c>
      <c r="F565" s="5">
        <v>0.14899999999999999</v>
      </c>
      <c r="G565" s="7">
        <v>0.95721999999999996</v>
      </c>
      <c r="H565" s="9">
        <v>97.58</v>
      </c>
      <c r="I565" s="7">
        <v>0.14262577999999998</v>
      </c>
      <c r="J565" s="7">
        <v>0.14616292273006762</v>
      </c>
    </row>
    <row r="566" spans="1:10" x14ac:dyDescent="0.2">
      <c r="A566" s="4" t="s">
        <v>521</v>
      </c>
      <c r="B566" s="4" t="s">
        <v>863</v>
      </c>
      <c r="C566" s="4" t="s">
        <v>929</v>
      </c>
      <c r="D566" s="3"/>
      <c r="E566" s="4"/>
      <c r="F566" s="5">
        <v>1.0999999999999999E-2</v>
      </c>
      <c r="G566" s="7">
        <v>0.55376999999999998</v>
      </c>
      <c r="H566" s="9">
        <v>76.188800000000001</v>
      </c>
      <c r="I566" s="7">
        <v>6.0914699999999999E-3</v>
      </c>
      <c r="J566" s="7">
        <v>7.9952302700659408E-3</v>
      </c>
    </row>
    <row r="567" spans="1:10" x14ac:dyDescent="0.2">
      <c r="A567" s="4" t="s">
        <v>491</v>
      </c>
      <c r="B567" s="4" t="s">
        <v>859</v>
      </c>
      <c r="C567" s="4" t="s">
        <v>929</v>
      </c>
      <c r="D567" s="3"/>
      <c r="E567" s="4"/>
      <c r="F567" s="5">
        <v>5.0000000000000001E-3</v>
      </c>
      <c r="G567" s="7">
        <v>0.52749000000000001</v>
      </c>
      <c r="H567" s="9">
        <v>74.543499999999995</v>
      </c>
      <c r="I567" s="7">
        <v>2.63745E-3</v>
      </c>
      <c r="J567" s="7">
        <v>3.5381354511124377E-3</v>
      </c>
    </row>
    <row r="568" spans="1:10" x14ac:dyDescent="0.2">
      <c r="A568" s="4" t="s">
        <v>485</v>
      </c>
      <c r="B568" s="4" t="s">
        <v>857</v>
      </c>
      <c r="C568" s="4" t="s">
        <v>929</v>
      </c>
      <c r="D568" s="3"/>
      <c r="E568" s="4"/>
      <c r="F568" s="5">
        <v>3.3000000000000002E-2</v>
      </c>
      <c r="G568" s="7">
        <v>0.53747999999999996</v>
      </c>
      <c r="H568" s="9">
        <v>74.929000000000002</v>
      </c>
      <c r="I568" s="7">
        <v>1.773684E-2</v>
      </c>
      <c r="J568" s="7">
        <v>2.3671529047498297E-2</v>
      </c>
    </row>
    <row r="569" spans="1:10" x14ac:dyDescent="0.2">
      <c r="A569" s="4" t="s">
        <v>528</v>
      </c>
      <c r="B569" s="4" t="s">
        <v>865</v>
      </c>
      <c r="C569" s="4" t="s">
        <v>929</v>
      </c>
      <c r="D569" s="3"/>
      <c r="E569" s="4"/>
      <c r="F569" s="5">
        <v>4.9000000000000002E-2</v>
      </c>
      <c r="G569" s="7">
        <v>0.55376999999999998</v>
      </c>
      <c r="H569" s="9">
        <v>76.188800000000001</v>
      </c>
      <c r="I569" s="7">
        <v>2.7134729999999999E-2</v>
      </c>
      <c r="J569" s="7">
        <v>3.5615116657566462E-2</v>
      </c>
    </row>
    <row r="570" spans="1:10" x14ac:dyDescent="0.2">
      <c r="A570" s="4" t="s">
        <v>469</v>
      </c>
      <c r="B570" s="4" t="s">
        <v>855</v>
      </c>
      <c r="C570" s="4" t="s">
        <v>929</v>
      </c>
      <c r="D570" s="3"/>
      <c r="E570" s="4"/>
      <c r="F570" s="5">
        <v>0</v>
      </c>
      <c r="G570" s="7">
        <v>0.52749000000000001</v>
      </c>
      <c r="H570" s="9">
        <v>74.543499999999995</v>
      </c>
      <c r="I570" s="7">
        <v>0</v>
      </c>
      <c r="J570" s="7">
        <v>0</v>
      </c>
    </row>
    <row r="571" spans="1:10" x14ac:dyDescent="0.2">
      <c r="A571" s="4" t="s">
        <v>457</v>
      </c>
      <c r="B571" s="4" t="s">
        <v>852</v>
      </c>
      <c r="C571" s="4" t="s">
        <v>929</v>
      </c>
      <c r="D571" s="3"/>
      <c r="E571" s="4"/>
      <c r="F571" s="5">
        <v>3.0000000000000001E-3</v>
      </c>
      <c r="G571" s="7">
        <v>0.52749000000000001</v>
      </c>
      <c r="H571" s="9">
        <v>74.543499999999995</v>
      </c>
      <c r="I571" s="7">
        <v>1.5824700000000001E-3</v>
      </c>
      <c r="J571" s="7">
        <v>2.1228812706674629E-3</v>
      </c>
    </row>
    <row r="572" spans="1:10" x14ac:dyDescent="0.2">
      <c r="A572" s="4" t="s">
        <v>614</v>
      </c>
      <c r="B572" s="4" t="s">
        <v>893</v>
      </c>
      <c r="C572" s="4" t="s">
        <v>929</v>
      </c>
      <c r="D572" s="3"/>
      <c r="E572" s="4" t="s">
        <v>933</v>
      </c>
      <c r="F572" s="5">
        <v>1.0999999999999999E-2</v>
      </c>
      <c r="G572" s="7">
        <v>0.95721999999999996</v>
      </c>
      <c r="H572" s="9">
        <v>97.58</v>
      </c>
      <c r="I572" s="7">
        <v>1.0529419999999999E-2</v>
      </c>
      <c r="J572" s="7">
        <v>1.0790551342488214E-2</v>
      </c>
    </row>
    <row r="573" spans="1:10" x14ac:dyDescent="0.2">
      <c r="A573" s="4" t="s">
        <v>615</v>
      </c>
      <c r="B573" s="4" t="s">
        <v>893</v>
      </c>
      <c r="C573" s="4" t="s">
        <v>929</v>
      </c>
      <c r="D573" s="3"/>
      <c r="E573" s="4" t="s">
        <v>933</v>
      </c>
      <c r="F573" s="5">
        <v>0.10100000000000001</v>
      </c>
      <c r="G573" s="7">
        <v>0.95721999999999996</v>
      </c>
      <c r="H573" s="9">
        <v>97.58</v>
      </c>
      <c r="I573" s="7">
        <v>9.6679219999999996E-2</v>
      </c>
      <c r="J573" s="7">
        <v>9.907688050830088E-2</v>
      </c>
    </row>
    <row r="574" spans="1:10" x14ac:dyDescent="0.2">
      <c r="A574" s="4" t="s">
        <v>616</v>
      </c>
      <c r="B574" s="4" t="s">
        <v>893</v>
      </c>
      <c r="C574" s="4" t="s">
        <v>929</v>
      </c>
      <c r="D574" s="3"/>
      <c r="E574" s="4" t="s">
        <v>933</v>
      </c>
      <c r="F574" s="5">
        <v>5.0999999999999997E-2</v>
      </c>
      <c r="G574" s="7">
        <v>0.95721999999999996</v>
      </c>
      <c r="H574" s="9">
        <v>97.58</v>
      </c>
      <c r="I574" s="7">
        <v>4.8818219999999996E-2</v>
      </c>
      <c r="J574" s="7">
        <v>5.0028919860627172E-2</v>
      </c>
    </row>
    <row r="575" spans="1:10" x14ac:dyDescent="0.2">
      <c r="A575" s="4" t="s">
        <v>664</v>
      </c>
      <c r="B575" s="4" t="s">
        <v>908</v>
      </c>
      <c r="C575" s="4" t="s">
        <v>929</v>
      </c>
      <c r="D575" s="3"/>
      <c r="E575" s="4"/>
      <c r="F575" s="5">
        <v>5.5E-2</v>
      </c>
      <c r="G575" s="7">
        <v>0.95799999999999996</v>
      </c>
      <c r="H575" s="9">
        <v>97.580799999999996</v>
      </c>
      <c r="I575" s="7">
        <v>5.2690000000000001E-2</v>
      </c>
      <c r="J575" s="7">
        <v>5.3996277956319276E-2</v>
      </c>
    </row>
    <row r="576" spans="1:10" x14ac:dyDescent="0.2">
      <c r="A576" s="4" t="s">
        <v>668</v>
      </c>
      <c r="B576" s="4" t="s">
        <v>908</v>
      </c>
      <c r="C576" s="4" t="s">
        <v>929</v>
      </c>
      <c r="D576" s="3"/>
      <c r="E576" s="4"/>
      <c r="F576" s="5">
        <v>4.3999999999999997E-2</v>
      </c>
      <c r="G576" s="7">
        <v>0.95799999999999996</v>
      </c>
      <c r="H576" s="9">
        <v>97.580799999999996</v>
      </c>
      <c r="I576" s="7">
        <v>4.2151999999999995E-2</v>
      </c>
      <c r="J576" s="7">
        <v>4.3197022365055418E-2</v>
      </c>
    </row>
    <row r="577" spans="1:10" x14ac:dyDescent="0.2">
      <c r="A577" s="4" t="s">
        <v>670</v>
      </c>
      <c r="B577" s="4" t="s">
        <v>908</v>
      </c>
      <c r="C577" s="4" t="s">
        <v>929</v>
      </c>
      <c r="D577" s="3"/>
      <c r="E577" s="4"/>
      <c r="F577" s="5">
        <v>0</v>
      </c>
      <c r="G577" s="7">
        <v>0.95799999999999996</v>
      </c>
      <c r="H577" s="9">
        <v>97.580799999999996</v>
      </c>
      <c r="I577" s="7">
        <v>0</v>
      </c>
      <c r="J577" s="7">
        <v>0</v>
      </c>
    </row>
    <row r="578" spans="1:10" x14ac:dyDescent="0.2">
      <c r="A578" s="4" t="s">
        <v>671</v>
      </c>
      <c r="B578" s="4" t="s">
        <v>908</v>
      </c>
      <c r="C578" s="4" t="s">
        <v>929</v>
      </c>
      <c r="D578" s="3"/>
      <c r="E578" s="4"/>
      <c r="F578" s="5">
        <v>8.4000000000000005E-2</v>
      </c>
      <c r="G578" s="7">
        <v>0.95799999999999996</v>
      </c>
      <c r="H578" s="9">
        <v>97.580799999999996</v>
      </c>
      <c r="I578" s="7">
        <v>8.0472000000000002E-2</v>
      </c>
      <c r="J578" s="7">
        <v>8.2467042696923981E-2</v>
      </c>
    </row>
    <row r="579" spans="1:10" x14ac:dyDescent="0.2">
      <c r="A579" s="4" t="s">
        <v>673</v>
      </c>
      <c r="B579" s="4" t="s">
        <v>908</v>
      </c>
      <c r="C579" s="4" t="s">
        <v>929</v>
      </c>
      <c r="D579" s="3"/>
      <c r="E579" s="4"/>
      <c r="F579" s="5">
        <v>0.114</v>
      </c>
      <c r="G579" s="7">
        <v>0.95799999999999996</v>
      </c>
      <c r="H579" s="9">
        <v>97.580799999999996</v>
      </c>
      <c r="I579" s="7">
        <v>0.109212</v>
      </c>
      <c r="J579" s="7">
        <v>0.11191955794582541</v>
      </c>
    </row>
    <row r="580" spans="1:10" x14ac:dyDescent="0.2">
      <c r="A580" s="4" t="s">
        <v>674</v>
      </c>
      <c r="B580" s="4" t="s">
        <v>908</v>
      </c>
      <c r="C580" s="4" t="s">
        <v>929</v>
      </c>
      <c r="D580" s="3"/>
      <c r="E580" s="4"/>
      <c r="F580" s="5">
        <v>9.1999999999999998E-2</v>
      </c>
      <c r="G580" s="7">
        <v>0.95799999999999996</v>
      </c>
      <c r="H580" s="9">
        <v>97.580799999999996</v>
      </c>
      <c r="I580" s="7">
        <v>8.8135999999999992E-2</v>
      </c>
      <c r="J580" s="7">
        <v>9.0321046763297691E-2</v>
      </c>
    </row>
    <row r="581" spans="1:10" x14ac:dyDescent="0.2">
      <c r="A581" s="4" t="s">
        <v>60</v>
      </c>
      <c r="B581" s="4" t="s">
        <v>789</v>
      </c>
      <c r="C581" s="4" t="s">
        <v>929</v>
      </c>
      <c r="D581" s="3"/>
      <c r="E581" s="4"/>
      <c r="F581" s="5">
        <v>0.11600000000000001</v>
      </c>
      <c r="G581" s="7">
        <v>0.96765000000000001</v>
      </c>
      <c r="H581" s="9">
        <v>98.088800000000006</v>
      </c>
      <c r="I581" s="7">
        <v>0.11224740000000001</v>
      </c>
      <c r="J581" s="7">
        <v>0.11443447162163264</v>
      </c>
    </row>
    <row r="582" spans="1:10" x14ac:dyDescent="0.2">
      <c r="A582" s="4" t="s">
        <v>675</v>
      </c>
      <c r="B582" s="4" t="s">
        <v>908</v>
      </c>
      <c r="C582" s="4" t="s">
        <v>929</v>
      </c>
      <c r="D582" s="3"/>
      <c r="E582" s="4"/>
      <c r="F582" s="5">
        <v>7.0000000000000001E-3</v>
      </c>
      <c r="G582" s="7">
        <v>0.95799999999999996</v>
      </c>
      <c r="H582" s="9">
        <v>97.580799999999996</v>
      </c>
      <c r="I582" s="7">
        <v>6.7060000000000002E-3</v>
      </c>
      <c r="J582" s="7">
        <v>6.8722535580769987E-3</v>
      </c>
    </row>
    <row r="583" spans="1:10" x14ac:dyDescent="0.2">
      <c r="A583" s="4" t="s">
        <v>679</v>
      </c>
      <c r="B583" s="4" t="s">
        <v>908</v>
      </c>
      <c r="C583" s="4" t="s">
        <v>929</v>
      </c>
      <c r="D583" s="3"/>
      <c r="E583" s="4"/>
      <c r="F583" s="5">
        <v>3.9E-2</v>
      </c>
      <c r="G583" s="7">
        <v>0.95799999999999996</v>
      </c>
      <c r="H583" s="9">
        <v>97.580799999999996</v>
      </c>
      <c r="I583" s="7">
        <v>3.7361999999999999E-2</v>
      </c>
      <c r="J583" s="7">
        <v>3.8288269823571849E-2</v>
      </c>
    </row>
    <row r="584" spans="1:10" x14ac:dyDescent="0.2">
      <c r="A584" s="4" t="s">
        <v>622</v>
      </c>
      <c r="B584" s="4" t="s">
        <v>896</v>
      </c>
      <c r="C584" s="4" t="s">
        <v>929</v>
      </c>
      <c r="D584" s="3"/>
      <c r="E584" s="4" t="s">
        <v>933</v>
      </c>
      <c r="F584" s="5">
        <v>0.15</v>
      </c>
      <c r="G584" s="7">
        <v>0.95450999999999997</v>
      </c>
      <c r="H584" s="9">
        <v>96.98</v>
      </c>
      <c r="I584" s="7">
        <v>0.14317649999999998</v>
      </c>
      <c r="J584" s="7">
        <v>0.14763507939781398</v>
      </c>
    </row>
    <row r="585" spans="1:10" x14ac:dyDescent="0.2">
      <c r="A585" s="4" t="s">
        <v>623</v>
      </c>
      <c r="B585" s="4" t="s">
        <v>896</v>
      </c>
      <c r="C585" s="4" t="s">
        <v>929</v>
      </c>
      <c r="D585" s="3"/>
      <c r="E585" s="4" t="s">
        <v>933</v>
      </c>
      <c r="F585" s="5">
        <v>1.7000000000000001E-2</v>
      </c>
      <c r="G585" s="7">
        <v>0.95450999999999997</v>
      </c>
      <c r="H585" s="9">
        <v>96.98</v>
      </c>
      <c r="I585" s="7">
        <v>1.6226670000000002E-2</v>
      </c>
      <c r="J585" s="7">
        <v>1.6731975665085587E-2</v>
      </c>
    </row>
    <row r="586" spans="1:10" x14ac:dyDescent="0.2">
      <c r="A586" s="4" t="s">
        <v>51</v>
      </c>
      <c r="B586" s="4" t="s">
        <v>788</v>
      </c>
      <c r="C586" s="4" t="s">
        <v>929</v>
      </c>
      <c r="D586" s="3"/>
      <c r="E586" s="4"/>
      <c r="F586" s="5">
        <v>0.08</v>
      </c>
      <c r="G586" s="7">
        <v>0.96594000000000002</v>
      </c>
      <c r="H586" s="9">
        <v>97.9178</v>
      </c>
      <c r="I586" s="7">
        <v>7.7275200000000002E-2</v>
      </c>
      <c r="J586" s="7">
        <v>7.8918439752527117E-2</v>
      </c>
    </row>
    <row r="587" spans="1:10" x14ac:dyDescent="0.2">
      <c r="A587" s="4" t="s">
        <v>53</v>
      </c>
      <c r="B587" s="4" t="s">
        <v>788</v>
      </c>
      <c r="C587" s="4" t="s">
        <v>929</v>
      </c>
      <c r="D587" s="3"/>
      <c r="E587" s="4"/>
      <c r="F587" s="5">
        <v>2.7E-2</v>
      </c>
      <c r="G587" s="7">
        <v>0.96594000000000002</v>
      </c>
      <c r="H587" s="9">
        <v>97.9178</v>
      </c>
      <c r="I587" s="7">
        <v>2.608038E-2</v>
      </c>
      <c r="J587" s="7">
        <v>2.6634973416477904E-2</v>
      </c>
    </row>
    <row r="588" spans="1:10" x14ac:dyDescent="0.2">
      <c r="A588" s="4" t="s">
        <v>55</v>
      </c>
      <c r="B588" s="4" t="s">
        <v>788</v>
      </c>
      <c r="C588" s="4" t="s">
        <v>929</v>
      </c>
      <c r="D588" s="3"/>
      <c r="E588" s="4"/>
      <c r="F588" s="5">
        <v>0.17899999999999999</v>
      </c>
      <c r="G588" s="7">
        <v>0.96594000000000002</v>
      </c>
      <c r="H588" s="9">
        <v>97.9178</v>
      </c>
      <c r="I588" s="7">
        <v>0.17290326</v>
      </c>
      <c r="J588" s="7">
        <v>0.17658000894627943</v>
      </c>
    </row>
    <row r="589" spans="1:10" x14ac:dyDescent="0.2">
      <c r="A589" s="4" t="s">
        <v>56</v>
      </c>
      <c r="B589" s="4" t="s">
        <v>788</v>
      </c>
      <c r="C589" s="4" t="s">
        <v>929</v>
      </c>
      <c r="D589" s="3"/>
      <c r="E589" s="4"/>
      <c r="F589" s="5">
        <v>0</v>
      </c>
      <c r="G589" s="7">
        <v>0.96594000000000002</v>
      </c>
      <c r="H589" s="9">
        <v>97.9178</v>
      </c>
      <c r="I589" s="7">
        <v>0</v>
      </c>
      <c r="J589" s="7">
        <v>0</v>
      </c>
    </row>
    <row r="590" spans="1:10" x14ac:dyDescent="0.2">
      <c r="A590" s="4" t="s">
        <v>742</v>
      </c>
      <c r="B590" s="4" t="s">
        <v>923</v>
      </c>
      <c r="C590" s="4" t="s">
        <v>929</v>
      </c>
      <c r="D590" s="3"/>
      <c r="E590" s="4" t="s">
        <v>937</v>
      </c>
      <c r="F590" s="5">
        <v>8.1000000000000003E-2</v>
      </c>
      <c r="G590" s="7">
        <v>0.95704999999999996</v>
      </c>
      <c r="H590" s="9">
        <v>97.560599999999994</v>
      </c>
      <c r="I590" s="7">
        <v>7.7521049999999994E-2</v>
      </c>
      <c r="J590" s="7">
        <v>7.9459382168621348E-2</v>
      </c>
    </row>
    <row r="591" spans="1:10" x14ac:dyDescent="0.2">
      <c r="A591" s="4" t="s">
        <v>743</v>
      </c>
      <c r="B591" s="4" t="s">
        <v>923</v>
      </c>
      <c r="C591" s="4" t="s">
        <v>929</v>
      </c>
      <c r="D591" s="3"/>
      <c r="E591" s="4" t="s">
        <v>937</v>
      </c>
      <c r="F591" s="5">
        <v>6.9000000000000006E-2</v>
      </c>
      <c r="G591" s="7">
        <v>0.95704999999999996</v>
      </c>
      <c r="H591" s="9">
        <v>97.560599999999994</v>
      </c>
      <c r="I591" s="7">
        <v>6.6036449999999997E-2</v>
      </c>
      <c r="J591" s="7">
        <v>6.7687621847344115E-2</v>
      </c>
    </row>
    <row r="592" spans="1:10" x14ac:dyDescent="0.2">
      <c r="A592" s="4" t="s">
        <v>61</v>
      </c>
      <c r="B592" s="4" t="s">
        <v>789</v>
      </c>
      <c r="C592" s="4" t="s">
        <v>929</v>
      </c>
      <c r="D592" s="3"/>
      <c r="E592" s="4"/>
      <c r="F592" s="5">
        <v>0.34200000000000003</v>
      </c>
      <c r="G592" s="7">
        <v>0.96765000000000001</v>
      </c>
      <c r="H592" s="9">
        <v>98.088800000000006</v>
      </c>
      <c r="I592" s="7">
        <v>0.33093630000000002</v>
      </c>
      <c r="J592" s="7">
        <v>0.33738439047067553</v>
      </c>
    </row>
    <row r="593" spans="1:10" x14ac:dyDescent="0.2">
      <c r="A593" s="4" t="s">
        <v>744</v>
      </c>
      <c r="B593" s="4" t="s">
        <v>923</v>
      </c>
      <c r="C593" s="4" t="s">
        <v>929</v>
      </c>
      <c r="D593" s="3"/>
      <c r="E593" s="4" t="s">
        <v>937</v>
      </c>
      <c r="F593" s="5">
        <v>6.3E-2</v>
      </c>
      <c r="G593" s="7">
        <v>0.95704999999999996</v>
      </c>
      <c r="H593" s="9">
        <v>97.560599999999994</v>
      </c>
      <c r="I593" s="7">
        <v>6.0294149999999998E-2</v>
      </c>
      <c r="J593" s="7">
        <v>6.1801741686705491E-2</v>
      </c>
    </row>
    <row r="594" spans="1:10" x14ac:dyDescent="0.2">
      <c r="A594" s="4" t="s">
        <v>745</v>
      </c>
      <c r="B594" s="4" t="s">
        <v>923</v>
      </c>
      <c r="C594" s="4" t="s">
        <v>929</v>
      </c>
      <c r="D594" s="3"/>
      <c r="E594" s="4" t="s">
        <v>937</v>
      </c>
      <c r="F594" s="5">
        <v>5.3999999999999999E-2</v>
      </c>
      <c r="G594" s="7">
        <v>0.95704999999999996</v>
      </c>
      <c r="H594" s="9">
        <v>97.560599999999994</v>
      </c>
      <c r="I594" s="7">
        <v>5.1680699999999996E-2</v>
      </c>
      <c r="J594" s="7">
        <v>5.2972921445747563E-2</v>
      </c>
    </row>
    <row r="595" spans="1:10" x14ac:dyDescent="0.2">
      <c r="A595" s="4" t="s">
        <v>73</v>
      </c>
      <c r="B595" s="4" t="s">
        <v>791</v>
      </c>
      <c r="C595" s="4" t="s">
        <v>929</v>
      </c>
      <c r="D595" s="3"/>
      <c r="E595" s="4"/>
      <c r="F595" s="5">
        <v>0.47099999999999997</v>
      </c>
      <c r="G595" s="7">
        <v>0.96621999999999997</v>
      </c>
      <c r="H595" s="9">
        <v>98.040700000000001</v>
      </c>
      <c r="I595" s="7">
        <v>0.45508961999999997</v>
      </c>
      <c r="J595" s="7">
        <v>0.46418438464841638</v>
      </c>
    </row>
    <row r="596" spans="1:10" x14ac:dyDescent="0.2">
      <c r="A596" s="4" t="s">
        <v>74</v>
      </c>
      <c r="B596" s="4" t="s">
        <v>791</v>
      </c>
      <c r="C596" s="4" t="s">
        <v>929</v>
      </c>
      <c r="D596" s="3"/>
      <c r="E596" s="4"/>
      <c r="F596" s="5">
        <v>0.158</v>
      </c>
      <c r="G596" s="7">
        <v>0.96621999999999997</v>
      </c>
      <c r="H596" s="9">
        <v>98.040700000000001</v>
      </c>
      <c r="I596" s="7">
        <v>0.15266276000000001</v>
      </c>
      <c r="J596" s="7">
        <v>0.1557136576952225</v>
      </c>
    </row>
    <row r="597" spans="1:10" x14ac:dyDescent="0.2">
      <c r="A597" s="4" t="s">
        <v>75</v>
      </c>
      <c r="B597" s="4" t="s">
        <v>791</v>
      </c>
      <c r="C597" s="4" t="s">
        <v>929</v>
      </c>
      <c r="D597" s="3"/>
      <c r="E597" s="4"/>
      <c r="F597" s="5">
        <v>0.23300000000000001</v>
      </c>
      <c r="G597" s="7">
        <v>0.96621999999999997</v>
      </c>
      <c r="H597" s="9">
        <v>98.040700000000001</v>
      </c>
      <c r="I597" s="7">
        <v>0.22512926</v>
      </c>
      <c r="J597" s="7">
        <v>0.22962836862649899</v>
      </c>
    </row>
    <row r="598" spans="1:10" x14ac:dyDescent="0.2">
      <c r="A598" s="4" t="s">
        <v>76</v>
      </c>
      <c r="B598" s="4" t="s">
        <v>791</v>
      </c>
      <c r="C598" s="4" t="s">
        <v>929</v>
      </c>
      <c r="D598" s="3"/>
      <c r="E598" s="4"/>
      <c r="F598" s="5">
        <v>0.10299999999999999</v>
      </c>
      <c r="G598" s="7">
        <v>0.96621999999999997</v>
      </c>
      <c r="H598" s="9">
        <v>98.040700000000001</v>
      </c>
      <c r="I598" s="7">
        <v>9.9520659999999997E-2</v>
      </c>
      <c r="J598" s="7">
        <v>0.10150953634561972</v>
      </c>
    </row>
    <row r="599" spans="1:10" x14ac:dyDescent="0.2">
      <c r="A599" s="4" t="s">
        <v>77</v>
      </c>
      <c r="B599" s="4" t="s">
        <v>791</v>
      </c>
      <c r="C599" s="4" t="s">
        <v>929</v>
      </c>
      <c r="D599" s="3"/>
      <c r="E599" s="4"/>
      <c r="F599" s="5">
        <v>0</v>
      </c>
      <c r="G599" s="7">
        <v>0.96621999999999997</v>
      </c>
      <c r="H599" s="9">
        <v>98.040700000000001</v>
      </c>
      <c r="I599" s="7">
        <v>0</v>
      </c>
      <c r="J599" s="7">
        <v>0</v>
      </c>
    </row>
    <row r="600" spans="1:10" x14ac:dyDescent="0.2">
      <c r="A600" s="4" t="s">
        <v>79</v>
      </c>
      <c r="B600" s="4" t="s">
        <v>791</v>
      </c>
      <c r="C600" s="4" t="s">
        <v>929</v>
      </c>
      <c r="D600" s="3"/>
      <c r="E600" s="4"/>
      <c r="F600" s="5">
        <v>0.16800000000000001</v>
      </c>
      <c r="G600" s="7">
        <v>0.96621999999999997</v>
      </c>
      <c r="H600" s="9">
        <v>98.040700000000001</v>
      </c>
      <c r="I600" s="7">
        <v>0.16232496000000002</v>
      </c>
      <c r="J600" s="7">
        <v>0.16556895248605938</v>
      </c>
    </row>
    <row r="601" spans="1:10" x14ac:dyDescent="0.2">
      <c r="A601" s="4" t="s">
        <v>80</v>
      </c>
      <c r="B601" s="4" t="s">
        <v>791</v>
      </c>
      <c r="C601" s="4" t="s">
        <v>929</v>
      </c>
      <c r="D601" s="3"/>
      <c r="E601" s="4"/>
      <c r="F601" s="6">
        <v>1.2999999999999999E-2</v>
      </c>
      <c r="G601" s="7">
        <v>0.96621999999999997</v>
      </c>
      <c r="H601" s="9">
        <v>98.040700000000001</v>
      </c>
      <c r="I601" s="7">
        <v>1.2560859999999998E-2</v>
      </c>
      <c r="J601" s="7">
        <v>1.2811883228087925E-2</v>
      </c>
    </row>
    <row r="602" spans="1:10" x14ac:dyDescent="0.2">
      <c r="A602" s="4" t="s">
        <v>81</v>
      </c>
      <c r="B602" s="4" t="s">
        <v>791</v>
      </c>
      <c r="C602" s="4" t="s">
        <v>929</v>
      </c>
      <c r="D602" s="3"/>
      <c r="E602" s="4"/>
      <c r="F602" s="5">
        <v>0</v>
      </c>
      <c r="G602" s="7">
        <v>0.96621999999999997</v>
      </c>
      <c r="H602" s="9">
        <v>98.040700000000001</v>
      </c>
      <c r="I602" s="7">
        <v>0</v>
      </c>
      <c r="J602" s="7">
        <v>0</v>
      </c>
    </row>
    <row r="603" spans="1:10" x14ac:dyDescent="0.2">
      <c r="A603" s="4" t="s">
        <v>766</v>
      </c>
      <c r="B603" s="4" t="s">
        <v>928</v>
      </c>
      <c r="C603" s="4" t="s">
        <v>929</v>
      </c>
      <c r="D603" s="3"/>
      <c r="E603" s="4" t="s">
        <v>937</v>
      </c>
      <c r="F603" s="5">
        <v>1.2E-2</v>
      </c>
      <c r="G603" s="7">
        <v>0.96009</v>
      </c>
      <c r="H603" s="9">
        <v>97.748000000000005</v>
      </c>
      <c r="I603" s="7">
        <v>1.152108E-2</v>
      </c>
      <c r="J603" s="7">
        <v>1.1786512256005237E-2</v>
      </c>
    </row>
    <row r="604" spans="1:10" x14ac:dyDescent="0.2">
      <c r="A604" s="4" t="s">
        <v>30</v>
      </c>
      <c r="B604" s="4" t="s">
        <v>784</v>
      </c>
      <c r="C604" s="4" t="s">
        <v>929</v>
      </c>
      <c r="D604" s="3"/>
      <c r="E604" s="4" t="s">
        <v>937</v>
      </c>
      <c r="F604" s="5">
        <v>1.0999999999999999E-2</v>
      </c>
      <c r="G604" s="7">
        <v>0.95704999999999996</v>
      </c>
      <c r="H604" s="9">
        <v>97.560599999999994</v>
      </c>
      <c r="I604" s="7">
        <v>1.0527549999999998E-2</v>
      </c>
      <c r="J604" s="7">
        <v>1.0790780294504133E-2</v>
      </c>
    </row>
    <row r="605" spans="1:10" x14ac:dyDescent="0.2">
      <c r="A605" s="4" t="s">
        <v>31</v>
      </c>
      <c r="B605" s="4" t="s">
        <v>784</v>
      </c>
      <c r="C605" s="4" t="s">
        <v>929</v>
      </c>
      <c r="D605" s="3"/>
      <c r="E605" s="4" t="s">
        <v>937</v>
      </c>
      <c r="F605" s="5">
        <v>8.8999999999999996E-2</v>
      </c>
      <c r="G605" s="7">
        <v>0.95704999999999996</v>
      </c>
      <c r="H605" s="9">
        <v>97.560599999999994</v>
      </c>
      <c r="I605" s="7">
        <v>8.5177449999999988E-2</v>
      </c>
      <c r="J605" s="7">
        <v>8.7307222382806166E-2</v>
      </c>
    </row>
    <row r="606" spans="1:10" x14ac:dyDescent="0.2">
      <c r="A606" s="4" t="s">
        <v>774</v>
      </c>
      <c r="B606" s="4" t="s">
        <v>781</v>
      </c>
      <c r="C606" s="4" t="s">
        <v>929</v>
      </c>
      <c r="D606" s="3"/>
      <c r="E606" s="4" t="s">
        <v>937</v>
      </c>
      <c r="F606" s="5">
        <v>1.7999999999999999E-2</v>
      </c>
      <c r="G606" s="7">
        <v>0.95421</v>
      </c>
      <c r="H606" s="9">
        <v>97.412000000000006</v>
      </c>
      <c r="I606" s="7">
        <v>1.7175779999999998E-2</v>
      </c>
      <c r="J606" s="7">
        <v>1.76320987147374E-2</v>
      </c>
    </row>
    <row r="607" spans="1:10" x14ac:dyDescent="0.2">
      <c r="A607" s="4" t="s">
        <v>775</v>
      </c>
      <c r="B607" s="4" t="s">
        <v>781</v>
      </c>
      <c r="C607" s="4" t="s">
        <v>929</v>
      </c>
      <c r="D607" s="3"/>
      <c r="E607" s="4" t="s">
        <v>937</v>
      </c>
      <c r="F607" s="5">
        <v>7.0000000000000001E-3</v>
      </c>
      <c r="G607" s="7">
        <v>0.95421</v>
      </c>
      <c r="H607" s="9">
        <v>97.412000000000006</v>
      </c>
      <c r="I607" s="7">
        <v>6.6794699999999999E-3</v>
      </c>
      <c r="J607" s="7">
        <v>6.8569272779534342E-3</v>
      </c>
    </row>
    <row r="608" spans="1:10" x14ac:dyDescent="0.2">
      <c r="A608" s="4" t="s">
        <v>776</v>
      </c>
      <c r="B608" s="4" t="s">
        <v>781</v>
      </c>
      <c r="C608" s="4" t="s">
        <v>929</v>
      </c>
      <c r="D608" s="3"/>
      <c r="E608" s="4" t="s">
        <v>937</v>
      </c>
      <c r="F608" s="5">
        <v>2.3E-2</v>
      </c>
      <c r="G608" s="7">
        <v>0.95421</v>
      </c>
      <c r="H608" s="9">
        <v>97.412000000000006</v>
      </c>
      <c r="I608" s="7">
        <v>2.1946830000000001E-2</v>
      </c>
      <c r="J608" s="7">
        <v>2.252990391327557E-2</v>
      </c>
    </row>
    <row r="609" spans="1:10" x14ac:dyDescent="0.2">
      <c r="A609" s="4" t="s">
        <v>14</v>
      </c>
      <c r="B609" s="4" t="s">
        <v>781</v>
      </c>
      <c r="C609" s="4" t="s">
        <v>929</v>
      </c>
      <c r="D609" s="3"/>
      <c r="E609" s="4" t="s">
        <v>937</v>
      </c>
      <c r="F609" s="5">
        <v>4.3999999999999997E-2</v>
      </c>
      <c r="G609" s="7">
        <v>0.95421</v>
      </c>
      <c r="H609" s="9">
        <v>97.412000000000006</v>
      </c>
      <c r="I609" s="7">
        <v>4.198524E-2</v>
      </c>
      <c r="J609" s="7">
        <v>4.3100685747135874E-2</v>
      </c>
    </row>
    <row r="610" spans="1:10" x14ac:dyDescent="0.2">
      <c r="A610" s="4" t="s">
        <v>736</v>
      </c>
      <c r="B610" s="4" t="s">
        <v>922</v>
      </c>
      <c r="C610" s="4" t="s">
        <v>929</v>
      </c>
      <c r="D610" s="3"/>
      <c r="E610" s="4" t="s">
        <v>937</v>
      </c>
      <c r="F610" s="5">
        <v>5.6000000000000001E-2</v>
      </c>
      <c r="G610" s="7">
        <v>0.95704999999999996</v>
      </c>
      <c r="H610" s="9">
        <v>97.560599999999994</v>
      </c>
      <c r="I610" s="7">
        <v>5.3594799999999998E-2</v>
      </c>
      <c r="J610" s="7">
        <v>5.4934881499293771E-2</v>
      </c>
    </row>
    <row r="611" spans="1:10" x14ac:dyDescent="0.2">
      <c r="A611" s="4" t="s">
        <v>737</v>
      </c>
      <c r="B611" s="4" t="s">
        <v>922</v>
      </c>
      <c r="C611" s="4" t="s">
        <v>929</v>
      </c>
      <c r="D611" s="3"/>
      <c r="E611" s="4" t="s">
        <v>937</v>
      </c>
      <c r="F611" s="5">
        <v>9.0999999999999998E-2</v>
      </c>
      <c r="G611" s="7">
        <v>0.95704999999999996</v>
      </c>
      <c r="H611" s="9">
        <v>97.560599999999994</v>
      </c>
      <c r="I611" s="7">
        <v>8.709154999999999E-2</v>
      </c>
      <c r="J611" s="7">
        <v>8.9269182436352373E-2</v>
      </c>
    </row>
    <row r="612" spans="1:10" x14ac:dyDescent="0.2">
      <c r="A612" s="4" t="s">
        <v>738</v>
      </c>
      <c r="B612" s="4" t="s">
        <v>922</v>
      </c>
      <c r="C612" s="4" t="s">
        <v>929</v>
      </c>
      <c r="D612" s="3"/>
      <c r="E612" s="4" t="s">
        <v>937</v>
      </c>
      <c r="F612" s="5">
        <v>3.2000000000000001E-2</v>
      </c>
      <c r="G612" s="7">
        <v>0.95704999999999996</v>
      </c>
      <c r="H612" s="9">
        <v>97.560599999999994</v>
      </c>
      <c r="I612" s="7">
        <v>3.0625599999999999E-2</v>
      </c>
      <c r="J612" s="7">
        <v>3.1391360856739298E-2</v>
      </c>
    </row>
    <row r="613" spans="1:10" x14ac:dyDescent="0.2">
      <c r="A613" s="4" t="s">
        <v>739</v>
      </c>
      <c r="B613" s="4" t="s">
        <v>922</v>
      </c>
      <c r="C613" s="4" t="s">
        <v>929</v>
      </c>
      <c r="D613" s="3"/>
      <c r="E613" s="4" t="s">
        <v>937</v>
      </c>
      <c r="F613" s="5">
        <v>8.7999999999999995E-2</v>
      </c>
      <c r="G613" s="7">
        <v>0.95704999999999996</v>
      </c>
      <c r="H613" s="9">
        <v>97.560599999999994</v>
      </c>
      <c r="I613" s="7">
        <v>8.4220399999999987E-2</v>
      </c>
      <c r="J613" s="7">
        <v>8.6326242356033062E-2</v>
      </c>
    </row>
    <row r="614" spans="1:10" x14ac:dyDescent="0.2">
      <c r="A614" s="4" t="s">
        <v>769</v>
      </c>
      <c r="B614" s="4" t="s">
        <v>928</v>
      </c>
      <c r="C614" s="4" t="s">
        <v>929</v>
      </c>
      <c r="D614" s="3"/>
      <c r="E614" s="4" t="s">
        <v>937</v>
      </c>
      <c r="F614" s="5">
        <v>1.4E-2</v>
      </c>
      <c r="G614" s="7">
        <v>0.96009</v>
      </c>
      <c r="H614" s="9">
        <v>97.748000000000005</v>
      </c>
      <c r="I614" s="7">
        <v>1.344126E-2</v>
      </c>
      <c r="J614" s="7">
        <v>1.3750930965339444E-2</v>
      </c>
    </row>
    <row r="615" spans="1:10" x14ac:dyDescent="0.2">
      <c r="A615" s="4" t="s">
        <v>741</v>
      </c>
      <c r="B615" s="4" t="s">
        <v>922</v>
      </c>
      <c r="C615" s="4" t="s">
        <v>929</v>
      </c>
      <c r="D615" s="3"/>
      <c r="E615" s="4" t="s">
        <v>937</v>
      </c>
      <c r="F615" s="5">
        <v>0.106</v>
      </c>
      <c r="G615" s="7">
        <v>0.95704999999999996</v>
      </c>
      <c r="H615" s="9">
        <v>97.560599999999994</v>
      </c>
      <c r="I615" s="7">
        <v>0.10144729999999999</v>
      </c>
      <c r="J615" s="7">
        <v>0.10398388283794892</v>
      </c>
    </row>
    <row r="616" spans="1:10" x14ac:dyDescent="0.2">
      <c r="A616" s="4" t="s">
        <v>90</v>
      </c>
      <c r="B616" s="4" t="s">
        <v>794</v>
      </c>
      <c r="C616" s="4" t="s">
        <v>929</v>
      </c>
      <c r="D616" s="3"/>
      <c r="E616" s="4"/>
      <c r="F616" s="5">
        <v>1.4999999999999999E-2</v>
      </c>
      <c r="G616" s="7">
        <v>0.97221999999999997</v>
      </c>
      <c r="H616" s="9">
        <v>98.387299999999996</v>
      </c>
      <c r="I616" s="7">
        <v>1.4583299999999999E-2</v>
      </c>
      <c r="J616" s="7">
        <v>1.4822339875166814E-2</v>
      </c>
    </row>
    <row r="617" spans="1:10" x14ac:dyDescent="0.2">
      <c r="A617" s="4" t="s">
        <v>38</v>
      </c>
      <c r="B617" s="4" t="s">
        <v>785</v>
      </c>
      <c r="C617" s="4" t="s">
        <v>929</v>
      </c>
      <c r="D617" s="3"/>
      <c r="E617" s="4" t="s">
        <v>937</v>
      </c>
      <c r="F617" s="5">
        <v>6.2E-2</v>
      </c>
      <c r="G617" s="7">
        <v>0.95704999999999996</v>
      </c>
      <c r="H617" s="9">
        <v>97.560599999999994</v>
      </c>
      <c r="I617" s="7">
        <v>5.9337099999999997E-2</v>
      </c>
      <c r="J617" s="7">
        <v>6.0820761659932387E-2</v>
      </c>
    </row>
    <row r="618" spans="1:10" x14ac:dyDescent="0.2">
      <c r="A618" s="4" t="s">
        <v>39</v>
      </c>
      <c r="B618" s="4" t="s">
        <v>785</v>
      </c>
      <c r="C618" s="4" t="s">
        <v>929</v>
      </c>
      <c r="D618" s="3"/>
      <c r="E618" s="4" t="s">
        <v>937</v>
      </c>
      <c r="F618" s="5">
        <v>5.5E-2</v>
      </c>
      <c r="G618" s="7">
        <v>0.95704999999999996</v>
      </c>
      <c r="H618" s="9">
        <v>97.560599999999994</v>
      </c>
      <c r="I618" s="7">
        <v>5.2637749999999997E-2</v>
      </c>
      <c r="J618" s="7">
        <v>5.3953901472520667E-2</v>
      </c>
    </row>
    <row r="619" spans="1:10" x14ac:dyDescent="0.2">
      <c r="A619" s="4" t="s">
        <v>42</v>
      </c>
      <c r="B619" s="4" t="s">
        <v>785</v>
      </c>
      <c r="C619" s="4" t="s">
        <v>929</v>
      </c>
      <c r="D619" s="3"/>
      <c r="E619" s="4" t="s">
        <v>937</v>
      </c>
      <c r="F619" s="5">
        <v>5.3999999999999999E-2</v>
      </c>
      <c r="G619" s="7">
        <v>0.95704999999999996</v>
      </c>
      <c r="H619" s="9">
        <v>97.560599999999994</v>
      </c>
      <c r="I619" s="7">
        <v>5.1680699999999996E-2</v>
      </c>
      <c r="J619" s="7">
        <v>5.2972921445747563E-2</v>
      </c>
    </row>
    <row r="620" spans="1:10" x14ac:dyDescent="0.2">
      <c r="A620" s="4" t="s">
        <v>44</v>
      </c>
      <c r="B620" s="4" t="s">
        <v>785</v>
      </c>
      <c r="C620" s="4" t="s">
        <v>929</v>
      </c>
      <c r="D620" s="3"/>
      <c r="E620" s="4" t="s">
        <v>937</v>
      </c>
      <c r="F620" s="5">
        <v>3.1E-2</v>
      </c>
      <c r="G620" s="7">
        <v>0.95704999999999996</v>
      </c>
      <c r="H620" s="9">
        <v>97.560599999999994</v>
      </c>
      <c r="I620" s="7">
        <v>2.9668549999999998E-2</v>
      </c>
      <c r="J620" s="7">
        <v>3.0410380829966194E-2</v>
      </c>
    </row>
    <row r="621" spans="1:10" x14ac:dyDescent="0.2">
      <c r="A621" s="4" t="s">
        <v>47</v>
      </c>
      <c r="B621" s="4" t="s">
        <v>785</v>
      </c>
      <c r="C621" s="4" t="s">
        <v>929</v>
      </c>
      <c r="D621" s="3"/>
      <c r="E621" s="4" t="s">
        <v>937</v>
      </c>
      <c r="F621" s="5">
        <v>6.4000000000000001E-2</v>
      </c>
      <c r="G621" s="7">
        <v>0.95704999999999996</v>
      </c>
      <c r="H621" s="9">
        <v>97.560599999999994</v>
      </c>
      <c r="I621" s="7">
        <v>6.1251199999999999E-2</v>
      </c>
      <c r="J621" s="7">
        <v>6.2782721713478595E-2</v>
      </c>
    </row>
    <row r="622" spans="1:10" x14ac:dyDescent="0.2">
      <c r="A622" s="4" t="s">
        <v>26</v>
      </c>
      <c r="B622" s="4" t="s">
        <v>783</v>
      </c>
      <c r="C622" s="4" t="s">
        <v>929</v>
      </c>
      <c r="D622" s="3"/>
      <c r="E622" s="4" t="s">
        <v>937</v>
      </c>
      <c r="F622" s="5">
        <v>3.2000000000000001E-2</v>
      </c>
      <c r="G622" s="7">
        <v>0.95704999999999996</v>
      </c>
      <c r="H622" s="9">
        <v>97.560599999999994</v>
      </c>
      <c r="I622" s="7">
        <v>3.0625599999999999E-2</v>
      </c>
      <c r="J622" s="7">
        <v>3.1391360856739298E-2</v>
      </c>
    </row>
    <row r="623" spans="1:10" x14ac:dyDescent="0.2">
      <c r="A623" s="4" t="s">
        <v>29</v>
      </c>
      <c r="B623" s="4" t="s">
        <v>783</v>
      </c>
      <c r="C623" s="4" t="s">
        <v>929</v>
      </c>
      <c r="D623" s="3"/>
      <c r="E623" s="4" t="s">
        <v>937</v>
      </c>
      <c r="F623" s="5">
        <v>3.0000000000000001E-3</v>
      </c>
      <c r="G623" s="7">
        <v>0.95704999999999996</v>
      </c>
      <c r="H623" s="9">
        <v>97.560599999999994</v>
      </c>
      <c r="I623" s="7">
        <v>2.8711499999999998E-3</v>
      </c>
      <c r="J623" s="7">
        <v>2.9429400803193092E-3</v>
      </c>
    </row>
    <row r="624" spans="1:10" x14ac:dyDescent="0.2">
      <c r="A624" s="4" t="s">
        <v>598</v>
      </c>
      <c r="B624" s="4" t="s">
        <v>891</v>
      </c>
      <c r="C624" s="4" t="s">
        <v>929</v>
      </c>
      <c r="D624" s="3"/>
      <c r="E624" s="4" t="s">
        <v>933</v>
      </c>
      <c r="F624" s="5">
        <v>0</v>
      </c>
      <c r="G624" s="7">
        <v>0.95269999999999999</v>
      </c>
      <c r="H624" s="9">
        <v>97.365399999999994</v>
      </c>
      <c r="I624" s="7">
        <v>0</v>
      </c>
      <c r="J624" s="7">
        <v>0</v>
      </c>
    </row>
    <row r="625" spans="1:10" x14ac:dyDescent="0.2">
      <c r="A625" s="4" t="s">
        <v>731</v>
      </c>
      <c r="B625" s="4" t="s">
        <v>920</v>
      </c>
      <c r="C625" s="4" t="s">
        <v>929</v>
      </c>
      <c r="D625" s="3"/>
      <c r="E625" s="4"/>
      <c r="F625" s="5">
        <v>1.2E-2</v>
      </c>
      <c r="G625" s="7">
        <v>0.93757000000000001</v>
      </c>
      <c r="H625" s="9">
        <v>96.520399999999995</v>
      </c>
      <c r="I625" s="7">
        <v>1.125084E-2</v>
      </c>
      <c r="J625" s="7">
        <v>1.1656437395617921E-2</v>
      </c>
    </row>
    <row r="626" spans="1:10" x14ac:dyDescent="0.2">
      <c r="A626" s="4" t="s">
        <v>599</v>
      </c>
      <c r="B626" s="4" t="s">
        <v>891</v>
      </c>
      <c r="C626" s="4" t="s">
        <v>929</v>
      </c>
      <c r="D626" s="3"/>
      <c r="E626" s="4" t="s">
        <v>933</v>
      </c>
      <c r="F626" s="5">
        <v>1.7999999999999999E-2</v>
      </c>
      <c r="G626" s="7">
        <v>0.95269999999999999</v>
      </c>
      <c r="H626" s="9">
        <v>97.365399999999994</v>
      </c>
      <c r="I626" s="7">
        <v>1.71486E-2</v>
      </c>
      <c r="J626" s="7">
        <v>1.7612622142978925E-2</v>
      </c>
    </row>
    <row r="627" spans="1:10" x14ac:dyDescent="0.2">
      <c r="A627" s="4" t="s">
        <v>600</v>
      </c>
      <c r="B627" s="4" t="s">
        <v>891</v>
      </c>
      <c r="C627" s="4" t="s">
        <v>929</v>
      </c>
      <c r="D627" s="3"/>
      <c r="E627" s="4" t="s">
        <v>933</v>
      </c>
      <c r="F627" s="5">
        <v>1.4750000000000001</v>
      </c>
      <c r="G627" s="7">
        <v>0.95269999999999999</v>
      </c>
      <c r="H627" s="9">
        <v>97.365399999999994</v>
      </c>
      <c r="I627" s="7">
        <v>1.4052325000000001</v>
      </c>
      <c r="J627" s="7">
        <v>1.4432565367163286</v>
      </c>
    </row>
    <row r="628" spans="1:10" x14ac:dyDescent="0.2">
      <c r="A628" s="4" t="s">
        <v>602</v>
      </c>
      <c r="B628" s="4" t="s">
        <v>891</v>
      </c>
      <c r="C628" s="4" t="s">
        <v>929</v>
      </c>
      <c r="D628" s="3"/>
      <c r="E628" s="4" t="s">
        <v>933</v>
      </c>
      <c r="F628" s="5">
        <v>0.66600000000000004</v>
      </c>
      <c r="G628" s="7">
        <v>0.95269999999999999</v>
      </c>
      <c r="H628" s="9">
        <v>97.365399999999994</v>
      </c>
      <c r="I628" s="7">
        <v>0.63449820000000001</v>
      </c>
      <c r="J628" s="7">
        <v>0.6516670192902202</v>
      </c>
    </row>
    <row r="629" spans="1:10" x14ac:dyDescent="0.2">
      <c r="A629" s="4" t="s">
        <v>603</v>
      </c>
      <c r="B629" s="4" t="s">
        <v>891</v>
      </c>
      <c r="C629" s="4" t="s">
        <v>929</v>
      </c>
      <c r="D629" s="3"/>
      <c r="E629" s="4" t="s">
        <v>933</v>
      </c>
      <c r="F629" s="5">
        <v>1.5629999999999999</v>
      </c>
      <c r="G629" s="7">
        <v>0.95269999999999999</v>
      </c>
      <c r="H629" s="9">
        <v>97.365399999999994</v>
      </c>
      <c r="I629" s="7">
        <v>1.4890701</v>
      </c>
      <c r="J629" s="7">
        <v>1.5293626894153365</v>
      </c>
    </row>
    <row r="630" spans="1:10" x14ac:dyDescent="0.2">
      <c r="A630" s="4" t="s">
        <v>604</v>
      </c>
      <c r="B630" s="4" t="s">
        <v>891</v>
      </c>
      <c r="C630" s="4" t="s">
        <v>929</v>
      </c>
      <c r="D630" s="3"/>
      <c r="E630" s="4" t="s">
        <v>933</v>
      </c>
      <c r="F630" s="5">
        <v>0.13100000000000001</v>
      </c>
      <c r="G630" s="7">
        <v>0.95269999999999999</v>
      </c>
      <c r="H630" s="9">
        <v>97.365399999999994</v>
      </c>
      <c r="I630" s="7">
        <v>0.1248037</v>
      </c>
      <c r="J630" s="7">
        <v>0.12818075004056884</v>
      </c>
    </row>
    <row r="631" spans="1:10" x14ac:dyDescent="0.2">
      <c r="A631" s="4" t="s">
        <v>605</v>
      </c>
      <c r="B631" s="4" t="s">
        <v>891</v>
      </c>
      <c r="C631" s="4" t="s">
        <v>929</v>
      </c>
      <c r="D631" s="3"/>
      <c r="E631" s="4" t="s">
        <v>933</v>
      </c>
      <c r="F631" s="5">
        <v>0.23699999999999999</v>
      </c>
      <c r="G631" s="7">
        <v>0.95269999999999999</v>
      </c>
      <c r="H631" s="9">
        <v>97.365399999999994</v>
      </c>
      <c r="I631" s="7">
        <v>0.22578989999999999</v>
      </c>
      <c r="J631" s="7">
        <v>0.23189952488255583</v>
      </c>
    </row>
    <row r="632" spans="1:10" x14ac:dyDescent="0.2">
      <c r="A632" s="4" t="s">
        <v>606</v>
      </c>
      <c r="B632" s="4" t="s">
        <v>891</v>
      </c>
      <c r="C632" s="4" t="s">
        <v>929</v>
      </c>
      <c r="D632" s="3"/>
      <c r="E632" s="4" t="s">
        <v>933</v>
      </c>
      <c r="F632" s="5">
        <v>9.7000000000000003E-2</v>
      </c>
      <c r="G632" s="7">
        <v>0.95269999999999999</v>
      </c>
      <c r="H632" s="9">
        <v>97.365399999999994</v>
      </c>
      <c r="I632" s="7">
        <v>9.2411900000000005E-2</v>
      </c>
      <c r="J632" s="7">
        <v>9.4912463770497543E-2</v>
      </c>
    </row>
    <row r="633" spans="1:10" x14ac:dyDescent="0.2">
      <c r="A633" s="4" t="s">
        <v>619</v>
      </c>
      <c r="B633" s="4" t="s">
        <v>895</v>
      </c>
      <c r="C633" s="4" t="s">
        <v>929</v>
      </c>
      <c r="D633" s="3"/>
      <c r="E633" s="4" t="s">
        <v>933</v>
      </c>
      <c r="F633" s="5">
        <v>0.79700000000000004</v>
      </c>
      <c r="G633" s="7">
        <v>0.95365</v>
      </c>
      <c r="H633" s="9">
        <v>97.4</v>
      </c>
      <c r="I633" s="7">
        <v>0.76005905000000007</v>
      </c>
      <c r="J633" s="7">
        <v>0.78034810061601645</v>
      </c>
    </row>
    <row r="634" spans="1:10" x14ac:dyDescent="0.2">
      <c r="A634" s="4" t="s">
        <v>620</v>
      </c>
      <c r="B634" s="4" t="s">
        <v>895</v>
      </c>
      <c r="C634" s="4" t="s">
        <v>929</v>
      </c>
      <c r="D634" s="3"/>
      <c r="E634" s="4" t="s">
        <v>933</v>
      </c>
      <c r="F634" s="5">
        <v>0.84199999999999997</v>
      </c>
      <c r="G634" s="7">
        <v>0.95365</v>
      </c>
      <c r="H634" s="9">
        <v>97.4</v>
      </c>
      <c r="I634" s="7">
        <v>0.8029733</v>
      </c>
      <c r="J634" s="7">
        <v>0.82440790554414778</v>
      </c>
    </row>
    <row r="635" spans="1:10" x14ac:dyDescent="0.2">
      <c r="A635" s="4" t="s">
        <v>718</v>
      </c>
      <c r="B635" s="4" t="s">
        <v>915</v>
      </c>
      <c r="C635" s="4" t="s">
        <v>929</v>
      </c>
      <c r="D635" s="3"/>
      <c r="E635" s="4"/>
      <c r="F635" s="5">
        <v>0.01</v>
      </c>
      <c r="G635" s="7">
        <v>0.94967999999999997</v>
      </c>
      <c r="H635" s="9">
        <v>97.046199999999999</v>
      </c>
      <c r="I635" s="7">
        <v>9.4967999999999997E-3</v>
      </c>
      <c r="J635" s="7">
        <v>9.7858545723583205E-3</v>
      </c>
    </row>
    <row r="636" spans="1:10" x14ac:dyDescent="0.2">
      <c r="A636" s="4" t="s">
        <v>631</v>
      </c>
      <c r="B636" s="4" t="s">
        <v>900</v>
      </c>
      <c r="C636" s="4" t="s">
        <v>929</v>
      </c>
      <c r="D636" s="3"/>
      <c r="E636" s="4" t="s">
        <v>933</v>
      </c>
      <c r="F636" s="5">
        <v>0.48399999999999999</v>
      </c>
      <c r="G636" s="7">
        <v>0.95721999999999996</v>
      </c>
      <c r="H636" s="9">
        <v>97.58</v>
      </c>
      <c r="I636" s="7">
        <v>0.46329447999999995</v>
      </c>
      <c r="J636" s="7">
        <v>0.47478425906948141</v>
      </c>
    </row>
    <row r="637" spans="1:10" x14ac:dyDescent="0.2">
      <c r="A637" s="4" t="s">
        <v>719</v>
      </c>
      <c r="B637" s="4" t="s">
        <v>915</v>
      </c>
      <c r="C637" s="4" t="s">
        <v>929</v>
      </c>
      <c r="D637" s="3"/>
      <c r="E637" s="4"/>
      <c r="F637" s="5">
        <v>2.1999999999999999E-2</v>
      </c>
      <c r="G637" s="7">
        <v>0.94967999999999997</v>
      </c>
      <c r="H637" s="9">
        <v>97.046199999999999</v>
      </c>
      <c r="I637" s="7">
        <v>2.0892959999999999E-2</v>
      </c>
      <c r="J637" s="7">
        <v>2.1528880059188304E-2</v>
      </c>
    </row>
    <row r="638" spans="1:10" x14ac:dyDescent="0.2">
      <c r="A638" s="4" t="s">
        <v>720</v>
      </c>
      <c r="B638" s="4" t="s">
        <v>915</v>
      </c>
      <c r="C638" s="4" t="s">
        <v>929</v>
      </c>
      <c r="D638" s="3"/>
      <c r="E638" s="4"/>
      <c r="F638" s="5">
        <v>1.2999999999999999E-2</v>
      </c>
      <c r="G638" s="7">
        <v>0.94967999999999997</v>
      </c>
      <c r="H638" s="9">
        <v>97.046199999999999</v>
      </c>
      <c r="I638" s="7">
        <v>1.2345839999999999E-2</v>
      </c>
      <c r="J638" s="7">
        <v>1.2721610944065815E-2</v>
      </c>
    </row>
    <row r="639" spans="1:10" x14ac:dyDescent="0.2">
      <c r="A639" s="4" t="s">
        <v>721</v>
      </c>
      <c r="B639" s="4" t="s">
        <v>915</v>
      </c>
      <c r="C639" s="4" t="s">
        <v>929</v>
      </c>
      <c r="D639" s="3"/>
      <c r="E639" s="4"/>
      <c r="F639" s="5">
        <v>0.71199999999999997</v>
      </c>
      <c r="G639" s="7">
        <v>0.94967999999999997</v>
      </c>
      <c r="H639" s="9">
        <v>97.046199999999999</v>
      </c>
      <c r="I639" s="7">
        <v>0.67617215999999991</v>
      </c>
      <c r="J639" s="7">
        <v>0.6967528455519123</v>
      </c>
    </row>
    <row r="640" spans="1:10" x14ac:dyDescent="0.2">
      <c r="A640" s="4" t="s">
        <v>756</v>
      </c>
      <c r="B640" s="4" t="s">
        <v>924</v>
      </c>
      <c r="C640" s="4" t="s">
        <v>929</v>
      </c>
      <c r="D640" s="3"/>
      <c r="E640" s="4" t="s">
        <v>937</v>
      </c>
      <c r="F640" s="5">
        <v>1.6E-2</v>
      </c>
      <c r="G640" s="7">
        <v>0.95704999999999996</v>
      </c>
      <c r="H640" s="9">
        <v>97.560599999999994</v>
      </c>
      <c r="I640" s="7">
        <v>1.53128E-2</v>
      </c>
      <c r="J640" s="7">
        <v>1.5695680428369649E-2</v>
      </c>
    </row>
    <row r="641" spans="1:10" x14ac:dyDescent="0.2">
      <c r="A641" s="4" t="s">
        <v>703</v>
      </c>
      <c r="B641" s="4" t="s">
        <v>912</v>
      </c>
      <c r="C641" s="4" t="s">
        <v>929</v>
      </c>
      <c r="D641" s="3"/>
      <c r="E641" s="4"/>
      <c r="F641" s="5">
        <v>3.2000000000000001E-2</v>
      </c>
      <c r="G641" s="7">
        <v>0.94715000000000005</v>
      </c>
      <c r="H641" s="9">
        <v>97.013999999999996</v>
      </c>
      <c r="I641" s="7">
        <v>3.0308800000000004E-2</v>
      </c>
      <c r="J641" s="7">
        <v>3.1241676459067766E-2</v>
      </c>
    </row>
    <row r="642" spans="1:10" x14ac:dyDescent="0.2">
      <c r="A642" s="4" t="s">
        <v>86</v>
      </c>
      <c r="B642" s="4" t="s">
        <v>793</v>
      </c>
      <c r="C642" s="4" t="s">
        <v>929</v>
      </c>
      <c r="D642" s="3"/>
      <c r="E642" s="4"/>
      <c r="F642" s="5">
        <v>0.14599999999999999</v>
      </c>
      <c r="G642" s="7">
        <v>0.97506999999999999</v>
      </c>
      <c r="H642" s="9">
        <v>98.157300000000006</v>
      </c>
      <c r="I642" s="7">
        <v>0.14236021999999998</v>
      </c>
      <c r="J642" s="7">
        <v>0.14503273826806562</v>
      </c>
    </row>
    <row r="643" spans="1:10" x14ac:dyDescent="0.2">
      <c r="A643" s="4" t="s">
        <v>88</v>
      </c>
      <c r="B643" s="4" t="s">
        <v>793</v>
      </c>
      <c r="C643" s="4" t="s">
        <v>929</v>
      </c>
      <c r="D643" s="3"/>
      <c r="E643" s="4"/>
      <c r="F643" s="5">
        <v>0.23</v>
      </c>
      <c r="G643" s="7">
        <v>0.97506999999999999</v>
      </c>
      <c r="H643" s="9">
        <v>98.157300000000006</v>
      </c>
      <c r="I643" s="7">
        <v>0.2242661</v>
      </c>
      <c r="J643" s="7">
        <v>0.22847623151818561</v>
      </c>
    </row>
    <row r="644" spans="1:10" x14ac:dyDescent="0.2">
      <c r="A644" s="4" t="s">
        <v>89</v>
      </c>
      <c r="B644" s="4" t="s">
        <v>793</v>
      </c>
      <c r="C644" s="4" t="s">
        <v>929</v>
      </c>
      <c r="D644" s="3"/>
      <c r="E644" s="4"/>
      <c r="F644" s="5">
        <v>1.7000000000000001E-2</v>
      </c>
      <c r="G644" s="7">
        <v>0.97506999999999999</v>
      </c>
      <c r="H644" s="9">
        <v>98.157300000000006</v>
      </c>
      <c r="I644" s="7">
        <v>1.6576190000000001E-2</v>
      </c>
      <c r="J644" s="7">
        <v>1.6887373633952849E-2</v>
      </c>
    </row>
    <row r="645" spans="1:10" x14ac:dyDescent="0.2">
      <c r="A645" s="4" t="s">
        <v>636</v>
      </c>
      <c r="B645" s="4" t="s">
        <v>902</v>
      </c>
      <c r="C645" s="4" t="s">
        <v>929</v>
      </c>
      <c r="D645" s="3"/>
      <c r="E645" s="4" t="s">
        <v>933</v>
      </c>
      <c r="F645" s="5">
        <v>0.17</v>
      </c>
      <c r="G645" s="7">
        <v>0.95062999999999998</v>
      </c>
      <c r="H645" s="9">
        <v>97.265500000000003</v>
      </c>
      <c r="I645" s="7">
        <v>0.1616071</v>
      </c>
      <c r="J645" s="7">
        <v>0.16615048501267149</v>
      </c>
    </row>
    <row r="646" spans="1:10" x14ac:dyDescent="0.2">
      <c r="A646" s="4" t="s">
        <v>637</v>
      </c>
      <c r="B646" s="4" t="s">
        <v>902</v>
      </c>
      <c r="C646" s="4" t="s">
        <v>929</v>
      </c>
      <c r="D646" s="3"/>
      <c r="E646" s="4" t="s">
        <v>933</v>
      </c>
      <c r="F646" s="5">
        <v>1.9E-2</v>
      </c>
      <c r="G646" s="7">
        <v>0.95062999999999998</v>
      </c>
      <c r="H646" s="9">
        <v>97.265500000000003</v>
      </c>
      <c r="I646" s="7">
        <v>1.806197E-2</v>
      </c>
      <c r="J646" s="7">
        <v>1.856976008965152E-2</v>
      </c>
    </row>
    <row r="647" spans="1:10" x14ac:dyDescent="0.2">
      <c r="A647" s="4" t="s">
        <v>656</v>
      </c>
      <c r="B647" s="4" t="s">
        <v>907</v>
      </c>
      <c r="C647" s="4" t="s">
        <v>931</v>
      </c>
      <c r="D647" s="3"/>
      <c r="E647" s="4"/>
      <c r="F647" s="5">
        <v>0.04</v>
      </c>
      <c r="G647" s="7">
        <v>0.94562999999999997</v>
      </c>
      <c r="H647" s="9">
        <v>96.935599999999994</v>
      </c>
      <c r="I647" s="7">
        <v>3.7825199999999996E-2</v>
      </c>
      <c r="J647" s="7">
        <v>3.9020958244442704E-2</v>
      </c>
    </row>
    <row r="648" spans="1:10" x14ac:dyDescent="0.2">
      <c r="A648" s="4" t="s">
        <v>710</v>
      </c>
      <c r="B648" s="4" t="s">
        <v>906</v>
      </c>
      <c r="C648" s="4" t="s">
        <v>931</v>
      </c>
      <c r="D648" s="3"/>
      <c r="E648" s="4"/>
      <c r="F648" s="5">
        <v>3.5000000000000003E-2</v>
      </c>
      <c r="G648" s="7">
        <v>0.94579000000000002</v>
      </c>
      <c r="H648" s="9">
        <v>96.834699999999998</v>
      </c>
      <c r="I648" s="7">
        <v>3.3102650000000004E-2</v>
      </c>
      <c r="J648" s="7">
        <v>3.4184698253828437E-2</v>
      </c>
    </row>
    <row r="649" spans="1:10" x14ac:dyDescent="0.2">
      <c r="A649" s="4" t="s">
        <v>407</v>
      </c>
      <c r="B649" s="4" t="s">
        <v>843</v>
      </c>
      <c r="C649" s="4" t="s">
        <v>931</v>
      </c>
      <c r="D649" s="3"/>
      <c r="E649" s="4"/>
      <c r="F649" s="5">
        <v>8.9999999999999993E-3</v>
      </c>
      <c r="G649" s="7">
        <v>0.49158000000000002</v>
      </c>
      <c r="H649" s="9">
        <v>71.183000000000007</v>
      </c>
      <c r="I649" s="7">
        <v>4.4242199999999995E-3</v>
      </c>
      <c r="J649" s="7">
        <v>6.2152761192981456E-3</v>
      </c>
    </row>
    <row r="650" spans="1:10" x14ac:dyDescent="0.2">
      <c r="A650" s="4" t="s">
        <v>408</v>
      </c>
      <c r="B650" s="4" t="s">
        <v>843</v>
      </c>
      <c r="C650" s="4" t="s">
        <v>931</v>
      </c>
      <c r="D650" s="3"/>
      <c r="E650" s="4"/>
      <c r="F650" s="5">
        <v>0.17899999999999999</v>
      </c>
      <c r="G650" s="7">
        <v>0.49158000000000002</v>
      </c>
      <c r="H650" s="9">
        <v>71.183000000000007</v>
      </c>
      <c r="I650" s="7">
        <v>8.7992819999999999E-2</v>
      </c>
      <c r="J650" s="7">
        <v>0.12361493615048535</v>
      </c>
    </row>
    <row r="651" spans="1:10" x14ac:dyDescent="0.2">
      <c r="A651" s="4" t="s">
        <v>410</v>
      </c>
      <c r="B651" s="4" t="s">
        <v>843</v>
      </c>
      <c r="C651" s="4" t="s">
        <v>931</v>
      </c>
      <c r="D651" s="3"/>
      <c r="E651" s="4"/>
      <c r="F651" s="5">
        <v>0.186</v>
      </c>
      <c r="G651" s="7">
        <v>0.49158000000000002</v>
      </c>
      <c r="H651" s="9">
        <v>71.183000000000007</v>
      </c>
      <c r="I651" s="7">
        <v>9.1433880000000009E-2</v>
      </c>
      <c r="J651" s="7">
        <v>0.12844903979882838</v>
      </c>
    </row>
    <row r="652" spans="1:10" x14ac:dyDescent="0.2">
      <c r="A652" s="4" t="s">
        <v>411</v>
      </c>
      <c r="B652" s="4" t="s">
        <v>843</v>
      </c>
      <c r="C652" s="4" t="s">
        <v>931</v>
      </c>
      <c r="D652" s="3"/>
      <c r="E652" s="4"/>
      <c r="F652" s="5">
        <v>9.6000000000000002E-2</v>
      </c>
      <c r="G652" s="7">
        <v>0.49158000000000002</v>
      </c>
      <c r="H652" s="9">
        <v>71.183000000000007</v>
      </c>
      <c r="I652" s="7">
        <v>4.719168E-2</v>
      </c>
      <c r="J652" s="7">
        <v>6.6296278605846901E-2</v>
      </c>
    </row>
    <row r="653" spans="1:10" x14ac:dyDescent="0.2">
      <c r="A653" s="4" t="s">
        <v>412</v>
      </c>
      <c r="B653" s="4" t="s">
        <v>843</v>
      </c>
      <c r="C653" s="4" t="s">
        <v>931</v>
      </c>
      <c r="D653" s="3"/>
      <c r="E653" s="4"/>
      <c r="F653" s="5">
        <v>1.2E-2</v>
      </c>
      <c r="G653" s="7">
        <v>0.49158000000000002</v>
      </c>
      <c r="H653" s="9">
        <v>71.183000000000007</v>
      </c>
      <c r="I653" s="7">
        <v>5.89896E-3</v>
      </c>
      <c r="J653" s="7">
        <v>8.2870348257308626E-3</v>
      </c>
    </row>
    <row r="654" spans="1:10" x14ac:dyDescent="0.2">
      <c r="A654" s="4" t="s">
        <v>413</v>
      </c>
      <c r="B654" s="4" t="s">
        <v>843</v>
      </c>
      <c r="C654" s="4" t="s">
        <v>931</v>
      </c>
      <c r="D654" s="3"/>
      <c r="E654" s="4"/>
      <c r="F654" s="5">
        <v>0.10199999999999999</v>
      </c>
      <c r="G654" s="7">
        <v>0.49158000000000002</v>
      </c>
      <c r="H654" s="9">
        <v>71.183000000000007</v>
      </c>
      <c r="I654" s="7">
        <v>5.0141159999999997E-2</v>
      </c>
      <c r="J654" s="7">
        <v>7.0439796018712322E-2</v>
      </c>
    </row>
    <row r="655" spans="1:10" x14ac:dyDescent="0.2">
      <c r="A655" s="4" t="s">
        <v>414</v>
      </c>
      <c r="B655" s="4" t="s">
        <v>843</v>
      </c>
      <c r="C655" s="4" t="s">
        <v>931</v>
      </c>
      <c r="D655" s="3"/>
      <c r="E655" s="4"/>
      <c r="F655" s="5">
        <v>0.17499999999999999</v>
      </c>
      <c r="G655" s="7">
        <v>0.49158000000000002</v>
      </c>
      <c r="H655" s="9">
        <v>71.183000000000007</v>
      </c>
      <c r="I655" s="7">
        <v>8.6026499999999992E-2</v>
      </c>
      <c r="J655" s="7">
        <v>0.12085259120857506</v>
      </c>
    </row>
    <row r="656" spans="1:10" x14ac:dyDescent="0.2">
      <c r="A656" s="4" t="s">
        <v>415</v>
      </c>
      <c r="B656" s="4" t="s">
        <v>843</v>
      </c>
      <c r="C656" s="4" t="s">
        <v>931</v>
      </c>
      <c r="D656" s="3"/>
      <c r="E656" s="4"/>
      <c r="F656" s="5">
        <v>2.4E-2</v>
      </c>
      <c r="G656" s="7">
        <v>0.49158000000000002</v>
      </c>
      <c r="H656" s="9">
        <v>71.183000000000007</v>
      </c>
      <c r="I656" s="7">
        <v>1.179792E-2</v>
      </c>
      <c r="J656" s="7">
        <v>1.6574069651461725E-2</v>
      </c>
    </row>
    <row r="657" spans="1:10" x14ac:dyDescent="0.2">
      <c r="A657" s="4" t="s">
        <v>416</v>
      </c>
      <c r="B657" s="4" t="s">
        <v>843</v>
      </c>
      <c r="C657" s="4" t="s">
        <v>931</v>
      </c>
      <c r="D657" s="3"/>
      <c r="E657" s="4"/>
      <c r="F657" s="5">
        <v>8.9999999999999993E-3</v>
      </c>
      <c r="G657" s="7">
        <v>0.49158000000000002</v>
      </c>
      <c r="H657" s="9">
        <v>71.183000000000007</v>
      </c>
      <c r="I657" s="7">
        <v>4.4242199999999995E-3</v>
      </c>
      <c r="J657" s="7">
        <v>6.2152761192981456E-3</v>
      </c>
    </row>
    <row r="658" spans="1:10" x14ac:dyDescent="0.2">
      <c r="A658" s="4" t="s">
        <v>417</v>
      </c>
      <c r="B658" s="4" t="s">
        <v>843</v>
      </c>
      <c r="C658" s="4" t="s">
        <v>931</v>
      </c>
      <c r="D658" s="3"/>
      <c r="E658" s="4"/>
      <c r="F658" s="5">
        <v>0</v>
      </c>
      <c r="G658" s="7">
        <v>0.49158000000000002</v>
      </c>
      <c r="H658" s="9">
        <v>71.183000000000007</v>
      </c>
      <c r="I658" s="7">
        <v>0</v>
      </c>
      <c r="J658" s="7">
        <v>0</v>
      </c>
    </row>
    <row r="659" spans="1:10" x14ac:dyDescent="0.2">
      <c r="A659" s="4" t="s">
        <v>629</v>
      </c>
      <c r="B659" s="4" t="s">
        <v>898</v>
      </c>
      <c r="C659" s="4" t="s">
        <v>931</v>
      </c>
      <c r="D659" s="3"/>
      <c r="E659" s="4"/>
      <c r="F659" s="5">
        <v>0.23499999999999999</v>
      </c>
      <c r="G659" s="7">
        <v>0.95450999999999997</v>
      </c>
      <c r="H659" s="9">
        <v>96.98</v>
      </c>
      <c r="I659" s="7">
        <v>0.22430984999999998</v>
      </c>
      <c r="J659" s="7">
        <v>0.23129495772324188</v>
      </c>
    </row>
    <row r="660" spans="1:10" x14ac:dyDescent="0.2">
      <c r="A660" s="4" t="s">
        <v>418</v>
      </c>
      <c r="B660" s="4" t="s">
        <v>843</v>
      </c>
      <c r="C660" s="4" t="s">
        <v>931</v>
      </c>
      <c r="D660" s="3"/>
      <c r="E660" s="4"/>
      <c r="F660" s="5">
        <v>0</v>
      </c>
      <c r="G660" s="7">
        <v>0.49158000000000002</v>
      </c>
      <c r="H660" s="9">
        <v>71.183000000000007</v>
      </c>
      <c r="I660" s="7">
        <v>0</v>
      </c>
      <c r="J660" s="7">
        <v>0</v>
      </c>
    </row>
    <row r="661" spans="1:10" x14ac:dyDescent="0.2">
      <c r="A661" s="4" t="s">
        <v>419</v>
      </c>
      <c r="B661" s="4" t="s">
        <v>843</v>
      </c>
      <c r="C661" s="4" t="s">
        <v>931</v>
      </c>
      <c r="D661" s="3"/>
      <c r="E661" s="4"/>
      <c r="F661" s="5">
        <v>4.0000000000000001E-3</v>
      </c>
      <c r="G661" s="7">
        <v>0.49158000000000002</v>
      </c>
      <c r="H661" s="9">
        <v>71.183000000000007</v>
      </c>
      <c r="I661" s="7">
        <v>1.9663200000000001E-3</v>
      </c>
      <c r="J661" s="7">
        <v>2.7623449419102875E-3</v>
      </c>
    </row>
    <row r="662" spans="1:10" x14ac:dyDescent="0.2">
      <c r="A662" s="4" t="s">
        <v>443</v>
      </c>
      <c r="B662" s="4" t="s">
        <v>849</v>
      </c>
      <c r="C662" s="4" t="s">
        <v>931</v>
      </c>
      <c r="D662" s="3"/>
      <c r="E662" s="4"/>
      <c r="F662" s="5">
        <v>2.9000000000000001E-2</v>
      </c>
      <c r="G662" s="7">
        <v>0.52749000000000001</v>
      </c>
      <c r="H662" s="9">
        <v>74.543499999999995</v>
      </c>
      <c r="I662" s="7">
        <v>1.5297210000000002E-2</v>
      </c>
      <c r="J662" s="7">
        <v>2.0521185616452144E-2</v>
      </c>
    </row>
    <row r="663" spans="1:10" x14ac:dyDescent="0.2">
      <c r="A663" s="4" t="s">
        <v>514</v>
      </c>
      <c r="B663" s="4" t="s">
        <v>863</v>
      </c>
      <c r="C663" s="4" t="s">
        <v>931</v>
      </c>
      <c r="D663" s="3"/>
      <c r="E663" s="4"/>
      <c r="F663" s="5">
        <v>7.3999999999999996E-2</v>
      </c>
      <c r="G663" s="7">
        <v>0.55376999999999998</v>
      </c>
      <c r="H663" s="9">
        <v>76.188800000000001</v>
      </c>
      <c r="I663" s="7">
        <v>4.0978979999999998E-2</v>
      </c>
      <c r="J663" s="7">
        <v>5.3786094544079968E-2</v>
      </c>
    </row>
    <row r="664" spans="1:10" x14ac:dyDescent="0.2">
      <c r="A664" s="4" t="s">
        <v>515</v>
      </c>
      <c r="B664" s="4" t="s">
        <v>863</v>
      </c>
      <c r="C664" s="4" t="s">
        <v>931</v>
      </c>
      <c r="D664" s="3"/>
      <c r="E664" s="4"/>
      <c r="F664" s="5">
        <v>4.8000000000000001E-2</v>
      </c>
      <c r="G664" s="7">
        <v>0.55376999999999998</v>
      </c>
      <c r="H664" s="9">
        <v>76.188800000000001</v>
      </c>
      <c r="I664" s="7">
        <v>2.6580960000000001E-2</v>
      </c>
      <c r="J664" s="7">
        <v>3.4888277542105925E-2</v>
      </c>
    </row>
    <row r="665" spans="1:10" x14ac:dyDescent="0.2">
      <c r="A665" s="4" t="s">
        <v>492</v>
      </c>
      <c r="B665" s="4" t="s">
        <v>859</v>
      </c>
      <c r="C665" s="4" t="s">
        <v>931</v>
      </c>
      <c r="D665" s="3"/>
      <c r="E665" s="4"/>
      <c r="F665" s="5">
        <v>2.9000000000000001E-2</v>
      </c>
      <c r="G665" s="7">
        <v>0.52749000000000001</v>
      </c>
      <c r="H665" s="9">
        <v>74.543499999999995</v>
      </c>
      <c r="I665" s="7">
        <v>1.5297210000000002E-2</v>
      </c>
      <c r="J665" s="7">
        <v>2.0521185616452144E-2</v>
      </c>
    </row>
    <row r="666" spans="1:10" x14ac:dyDescent="0.2">
      <c r="A666" s="4" t="s">
        <v>493</v>
      </c>
      <c r="B666" s="4" t="s">
        <v>859</v>
      </c>
      <c r="C666" s="4" t="s">
        <v>931</v>
      </c>
      <c r="D666" s="3"/>
      <c r="E666" s="4"/>
      <c r="F666" s="5">
        <v>8.0000000000000002E-3</v>
      </c>
      <c r="G666" s="7">
        <v>0.52749000000000001</v>
      </c>
      <c r="H666" s="9">
        <v>74.543499999999995</v>
      </c>
      <c r="I666" s="7">
        <v>4.2199200000000003E-3</v>
      </c>
      <c r="J666" s="7">
        <v>5.6610167217799011E-3</v>
      </c>
    </row>
    <row r="667" spans="1:10" x14ac:dyDescent="0.2">
      <c r="A667" s="4" t="s">
        <v>486</v>
      </c>
      <c r="B667" s="4" t="s">
        <v>857</v>
      </c>
      <c r="C667" s="4" t="s">
        <v>931</v>
      </c>
      <c r="D667" s="3"/>
      <c r="E667" s="4"/>
      <c r="F667" s="5">
        <v>0.21199999999999999</v>
      </c>
      <c r="G667" s="7">
        <v>0.53747999999999996</v>
      </c>
      <c r="H667" s="9">
        <v>74.929000000000002</v>
      </c>
      <c r="I667" s="7">
        <v>0.11394575999999999</v>
      </c>
      <c r="J667" s="7">
        <v>0.15207164115362543</v>
      </c>
    </row>
    <row r="668" spans="1:10" x14ac:dyDescent="0.2">
      <c r="A668" s="4" t="s">
        <v>462</v>
      </c>
      <c r="B668" s="4" t="s">
        <v>853</v>
      </c>
      <c r="C668" s="4" t="s">
        <v>931</v>
      </c>
      <c r="D668" s="3"/>
      <c r="E668" s="4"/>
      <c r="F668" s="5">
        <v>6.3E-2</v>
      </c>
      <c r="G668" s="7">
        <v>0.65410000000000001</v>
      </c>
      <c r="H668" s="9">
        <v>81.888999999999996</v>
      </c>
      <c r="I668" s="7">
        <v>4.1208300000000003E-2</v>
      </c>
      <c r="J668" s="7">
        <v>5.0322143389222002E-2</v>
      </c>
    </row>
    <row r="669" spans="1:10" x14ac:dyDescent="0.2">
      <c r="A669" s="4" t="s">
        <v>463</v>
      </c>
      <c r="B669" s="4" t="s">
        <v>853</v>
      </c>
      <c r="C669" s="4" t="s">
        <v>931</v>
      </c>
      <c r="D669" s="3"/>
      <c r="E669" s="4"/>
      <c r="F669" s="5">
        <v>8.7999999999999995E-2</v>
      </c>
      <c r="G669" s="7">
        <v>0.65410000000000001</v>
      </c>
      <c r="H669" s="9">
        <v>81.888999999999996</v>
      </c>
      <c r="I669" s="7">
        <v>5.7560799999999995E-2</v>
      </c>
      <c r="J669" s="7">
        <v>7.0291247908754531E-2</v>
      </c>
    </row>
    <row r="670" spans="1:10" x14ac:dyDescent="0.2">
      <c r="A670" s="4" t="s">
        <v>92</v>
      </c>
      <c r="B670" s="4" t="s">
        <v>786</v>
      </c>
      <c r="C670" s="4" t="s">
        <v>931</v>
      </c>
      <c r="D670" s="3"/>
      <c r="E670" s="4"/>
      <c r="F670" s="5">
        <v>0.26100000000000001</v>
      </c>
      <c r="G670" s="7">
        <v>0.95250000000000001</v>
      </c>
      <c r="H670" s="9">
        <v>94.826999999999998</v>
      </c>
      <c r="I670" s="7">
        <v>0.2486025</v>
      </c>
      <c r="J670" s="7">
        <v>0.26216425701540702</v>
      </c>
    </row>
    <row r="671" spans="1:10" x14ac:dyDescent="0.2">
      <c r="A671" s="4" t="s">
        <v>464</v>
      </c>
      <c r="B671" s="4" t="s">
        <v>853</v>
      </c>
      <c r="C671" s="4" t="s">
        <v>931</v>
      </c>
      <c r="D671" s="3"/>
      <c r="E671" s="4"/>
      <c r="F671" s="5">
        <v>0.23499999999999999</v>
      </c>
      <c r="G671" s="7">
        <v>0.65410000000000001</v>
      </c>
      <c r="H671" s="9">
        <v>81.888999999999996</v>
      </c>
      <c r="I671" s="7">
        <v>0.1537135</v>
      </c>
      <c r="J671" s="7">
        <v>0.18770958248360586</v>
      </c>
    </row>
    <row r="672" spans="1:10" x14ac:dyDescent="0.2">
      <c r="A672" s="4" t="s">
        <v>467</v>
      </c>
      <c r="B672" s="4" t="s">
        <v>855</v>
      </c>
      <c r="C672" s="4" t="s">
        <v>931</v>
      </c>
      <c r="D672" s="3"/>
      <c r="E672" s="4"/>
      <c r="F672" s="5">
        <v>1.0999999999999999E-2</v>
      </c>
      <c r="G672" s="7">
        <v>0.52749000000000001</v>
      </c>
      <c r="H672" s="9">
        <v>74.543499999999995</v>
      </c>
      <c r="I672" s="7">
        <v>5.8023900000000002E-3</v>
      </c>
      <c r="J672" s="7">
        <v>7.7838979924473636E-3</v>
      </c>
    </row>
    <row r="673" spans="1:10" x14ac:dyDescent="0.2">
      <c r="A673" s="4" t="s">
        <v>468</v>
      </c>
      <c r="B673" s="4" t="s">
        <v>855</v>
      </c>
      <c r="C673" s="4" t="s">
        <v>931</v>
      </c>
      <c r="D673" s="3"/>
      <c r="E673" s="4"/>
      <c r="F673" s="5">
        <v>2.5000000000000001E-2</v>
      </c>
      <c r="G673" s="7">
        <v>0.52749000000000001</v>
      </c>
      <c r="H673" s="9">
        <v>74.543499999999995</v>
      </c>
      <c r="I673" s="7">
        <v>1.3187250000000001E-2</v>
      </c>
      <c r="J673" s="7">
        <v>1.7690677255562191E-2</v>
      </c>
    </row>
    <row r="674" spans="1:10" x14ac:dyDescent="0.2">
      <c r="A674" s="4" t="s">
        <v>460</v>
      </c>
      <c r="B674" s="4" t="s">
        <v>852</v>
      </c>
      <c r="C674" s="4" t="s">
        <v>931</v>
      </c>
      <c r="D674" s="3"/>
      <c r="E674" s="4"/>
      <c r="F674" s="5">
        <v>0</v>
      </c>
      <c r="G674" s="7">
        <v>0.52749000000000001</v>
      </c>
      <c r="H674" s="9">
        <v>74.543499999999995</v>
      </c>
      <c r="I674" s="7">
        <v>0</v>
      </c>
      <c r="J674" s="7">
        <v>0</v>
      </c>
    </row>
    <row r="675" spans="1:10" x14ac:dyDescent="0.2">
      <c r="A675" s="4" t="s">
        <v>461</v>
      </c>
      <c r="B675" s="4" t="s">
        <v>852</v>
      </c>
      <c r="C675" s="4" t="s">
        <v>931</v>
      </c>
      <c r="D675" s="3"/>
      <c r="E675" s="4"/>
      <c r="F675" s="5">
        <v>0</v>
      </c>
      <c r="G675" s="7">
        <v>0.52749000000000001</v>
      </c>
      <c r="H675" s="9">
        <v>74.543499999999995</v>
      </c>
      <c r="I675" s="7">
        <v>0</v>
      </c>
      <c r="J675" s="7">
        <v>0</v>
      </c>
    </row>
    <row r="676" spans="1:10" x14ac:dyDescent="0.2">
      <c r="A676" s="4" t="s">
        <v>32</v>
      </c>
      <c r="B676" s="4" t="s">
        <v>780</v>
      </c>
      <c r="C676" s="4" t="s">
        <v>931</v>
      </c>
      <c r="D676" s="3"/>
      <c r="E676" s="4"/>
      <c r="F676" s="5">
        <v>0.01</v>
      </c>
      <c r="G676" s="7">
        <v>0.95035000000000003</v>
      </c>
      <c r="H676" s="9">
        <v>94.594999999999999</v>
      </c>
      <c r="I676" s="7">
        <v>9.5034999999999998E-3</v>
      </c>
      <c r="J676" s="7">
        <v>1.0046514086368202E-2</v>
      </c>
    </row>
    <row r="677" spans="1:10" x14ac:dyDescent="0.2">
      <c r="A677" s="4" t="s">
        <v>157</v>
      </c>
      <c r="B677" s="4" t="s">
        <v>806</v>
      </c>
      <c r="C677" s="4" t="s">
        <v>931</v>
      </c>
      <c r="D677" s="3"/>
      <c r="E677" s="4"/>
      <c r="F677" s="5">
        <v>2.3E-2</v>
      </c>
      <c r="G677" s="7">
        <v>0.41653000000000001</v>
      </c>
      <c r="H677" s="9">
        <v>67.400000000000006</v>
      </c>
      <c r="I677" s="7">
        <v>9.5801900000000006E-3</v>
      </c>
      <c r="J677" s="7">
        <v>1.4213931750741839E-2</v>
      </c>
    </row>
    <row r="678" spans="1:10" x14ac:dyDescent="0.2">
      <c r="A678" s="4" t="s">
        <v>158</v>
      </c>
      <c r="B678" s="4" t="s">
        <v>806</v>
      </c>
      <c r="C678" s="4" t="s">
        <v>931</v>
      </c>
      <c r="D678" s="3"/>
      <c r="E678" s="4"/>
      <c r="F678" s="5">
        <v>8.1000000000000003E-2</v>
      </c>
      <c r="G678" s="7">
        <v>0.41653000000000001</v>
      </c>
      <c r="H678" s="9">
        <v>67.400000000000006</v>
      </c>
      <c r="I678" s="7">
        <v>3.373893E-2</v>
      </c>
      <c r="J678" s="7">
        <v>5.0057759643916913E-2</v>
      </c>
    </row>
    <row r="679" spans="1:10" x14ac:dyDescent="0.2">
      <c r="A679" s="4" t="s">
        <v>159</v>
      </c>
      <c r="B679" s="4" t="s">
        <v>806</v>
      </c>
      <c r="C679" s="4" t="s">
        <v>931</v>
      </c>
      <c r="D679" s="3"/>
      <c r="E679" s="4"/>
      <c r="F679" s="5">
        <v>0</v>
      </c>
      <c r="G679" s="7">
        <v>0.41653000000000001</v>
      </c>
      <c r="H679" s="9">
        <v>67.400000000000006</v>
      </c>
      <c r="I679" s="7">
        <v>0</v>
      </c>
      <c r="J679" s="7">
        <v>0</v>
      </c>
    </row>
    <row r="680" spans="1:10" x14ac:dyDescent="0.2">
      <c r="A680" s="4" t="s">
        <v>125</v>
      </c>
      <c r="B680" s="4" t="s">
        <v>799</v>
      </c>
      <c r="C680" s="4" t="s">
        <v>931</v>
      </c>
      <c r="D680" s="3"/>
      <c r="E680" s="4"/>
      <c r="F680" s="5">
        <v>8.3000000000000004E-2</v>
      </c>
      <c r="G680" s="7">
        <v>0.95189999999999997</v>
      </c>
      <c r="H680" s="9">
        <v>95.138000000000005</v>
      </c>
      <c r="I680" s="7">
        <v>7.90077E-2</v>
      </c>
      <c r="J680" s="7">
        <v>8.3045365679328978E-2</v>
      </c>
    </row>
    <row r="681" spans="1:10" x14ac:dyDescent="0.2">
      <c r="A681" s="4" t="s">
        <v>126</v>
      </c>
      <c r="B681" s="4" t="s">
        <v>799</v>
      </c>
      <c r="C681" s="4" t="s">
        <v>931</v>
      </c>
      <c r="D681" s="3"/>
      <c r="E681" s="4"/>
      <c r="F681" s="5">
        <v>0.33700000000000002</v>
      </c>
      <c r="G681" s="7">
        <v>0.95189999999999997</v>
      </c>
      <c r="H681" s="9">
        <v>95.138000000000005</v>
      </c>
      <c r="I681" s="7">
        <v>0.32079030000000003</v>
      </c>
      <c r="J681" s="7">
        <v>0.33718419558956464</v>
      </c>
    </row>
    <row r="682" spans="1:10" x14ac:dyDescent="0.2">
      <c r="A682" s="4" t="s">
        <v>127</v>
      </c>
      <c r="B682" s="4" t="s">
        <v>799</v>
      </c>
      <c r="C682" s="4" t="s">
        <v>931</v>
      </c>
      <c r="D682" s="3"/>
      <c r="E682" s="4"/>
      <c r="F682" s="5">
        <v>0.104</v>
      </c>
      <c r="G682" s="7">
        <v>0.95189999999999997</v>
      </c>
      <c r="H682" s="9">
        <v>95.138000000000005</v>
      </c>
      <c r="I682" s="7">
        <v>9.8997599999999991E-2</v>
      </c>
      <c r="J682" s="7">
        <v>0.10405684374277364</v>
      </c>
    </row>
    <row r="683" spans="1:10" x14ac:dyDescent="0.2">
      <c r="A683" s="4" t="s">
        <v>618</v>
      </c>
      <c r="B683" s="4" t="s">
        <v>893</v>
      </c>
      <c r="C683" s="4" t="s">
        <v>931</v>
      </c>
      <c r="D683" s="3"/>
      <c r="E683" s="4"/>
      <c r="F683" s="5">
        <v>3.3000000000000002E-2</v>
      </c>
      <c r="G683" s="7">
        <v>0.95721999999999996</v>
      </c>
      <c r="H683" s="9">
        <v>97.58</v>
      </c>
      <c r="I683" s="7">
        <v>3.158826E-2</v>
      </c>
      <c r="J683" s="7">
        <v>3.2371654027464641E-2</v>
      </c>
    </row>
    <row r="684" spans="1:10" x14ac:dyDescent="0.2">
      <c r="A684" s="4" t="s">
        <v>138</v>
      </c>
      <c r="B684" s="4" t="s">
        <v>800</v>
      </c>
      <c r="C684" s="4" t="s">
        <v>931</v>
      </c>
      <c r="D684" s="3"/>
      <c r="E684" s="4"/>
      <c r="F684" s="5">
        <v>2.1000000000000001E-2</v>
      </c>
      <c r="G684" s="7">
        <v>0.95655000000000001</v>
      </c>
      <c r="H684" s="9">
        <v>95.617999999999995</v>
      </c>
      <c r="I684" s="7">
        <v>2.0087550000000003E-2</v>
      </c>
      <c r="J684" s="7">
        <v>2.1008126085046753E-2</v>
      </c>
    </row>
    <row r="685" spans="1:10" x14ac:dyDescent="0.2">
      <c r="A685" s="4" t="s">
        <v>179</v>
      </c>
      <c r="B685" s="4" t="s">
        <v>811</v>
      </c>
      <c r="C685" s="4" t="s">
        <v>931</v>
      </c>
      <c r="D685" s="3"/>
      <c r="E685" s="4"/>
      <c r="F685" s="5">
        <v>0.24399999999999999</v>
      </c>
      <c r="G685" s="7">
        <v>0.61031000000000002</v>
      </c>
      <c r="H685" s="9">
        <v>80.179000000000002</v>
      </c>
      <c r="I685" s="7">
        <v>0.14891563999999999</v>
      </c>
      <c r="J685" s="7">
        <v>0.18572898140410829</v>
      </c>
    </row>
    <row r="686" spans="1:10" x14ac:dyDescent="0.2">
      <c r="A686" s="4" t="s">
        <v>146</v>
      </c>
      <c r="B686" s="4" t="s">
        <v>803</v>
      </c>
      <c r="C686" s="4" t="s">
        <v>931</v>
      </c>
      <c r="D686" s="3"/>
      <c r="E686" s="4"/>
      <c r="F686" s="5">
        <v>8.5999999999999993E-2</v>
      </c>
      <c r="G686" s="7">
        <v>0.95603000000000005</v>
      </c>
      <c r="H686" s="9">
        <v>95.472999999999999</v>
      </c>
      <c r="I686" s="7">
        <v>8.2218579999999999E-2</v>
      </c>
      <c r="J686" s="7">
        <v>8.611710116996428E-2</v>
      </c>
    </row>
    <row r="687" spans="1:10" x14ac:dyDescent="0.2">
      <c r="A687" s="4" t="s">
        <v>147</v>
      </c>
      <c r="B687" s="4" t="s">
        <v>803</v>
      </c>
      <c r="C687" s="4" t="s">
        <v>931</v>
      </c>
      <c r="D687" s="3"/>
      <c r="E687" s="4"/>
      <c r="F687" s="5">
        <v>7.6999999999999999E-2</v>
      </c>
      <c r="G687" s="7">
        <v>0.95603000000000005</v>
      </c>
      <c r="H687" s="9">
        <v>95.472999999999999</v>
      </c>
      <c r="I687" s="7">
        <v>7.3614310000000002E-2</v>
      </c>
      <c r="J687" s="7">
        <v>7.7104846396363377E-2</v>
      </c>
    </row>
    <row r="688" spans="1:10" x14ac:dyDescent="0.2">
      <c r="A688" s="4" t="s">
        <v>149</v>
      </c>
      <c r="B688" s="4" t="s">
        <v>803</v>
      </c>
      <c r="C688" s="4" t="s">
        <v>931</v>
      </c>
      <c r="D688" s="3"/>
      <c r="E688" s="4"/>
      <c r="F688" s="5">
        <v>4.9000000000000002E-2</v>
      </c>
      <c r="G688" s="7">
        <v>0.95603000000000005</v>
      </c>
      <c r="H688" s="9">
        <v>95.472999999999999</v>
      </c>
      <c r="I688" s="7">
        <v>4.6845470000000007E-2</v>
      </c>
      <c r="J688" s="7">
        <v>4.906672043404943E-2</v>
      </c>
    </row>
    <row r="689" spans="1:10" x14ac:dyDescent="0.2">
      <c r="A689" s="4" t="s">
        <v>150</v>
      </c>
      <c r="B689" s="4" t="s">
        <v>803</v>
      </c>
      <c r="C689" s="4" t="s">
        <v>931</v>
      </c>
      <c r="D689" s="3"/>
      <c r="E689" s="4"/>
      <c r="F689" s="5">
        <v>1.4E-2</v>
      </c>
      <c r="G689" s="7">
        <v>0.95603000000000005</v>
      </c>
      <c r="H689" s="9">
        <v>95.472999999999999</v>
      </c>
      <c r="I689" s="7">
        <v>1.3384420000000001E-2</v>
      </c>
      <c r="J689" s="7">
        <v>1.4019062981156977E-2</v>
      </c>
    </row>
    <row r="690" spans="1:10" x14ac:dyDescent="0.2">
      <c r="A690" s="4" t="s">
        <v>474</v>
      </c>
      <c r="B690" s="4" t="s">
        <v>854</v>
      </c>
      <c r="C690" s="4" t="s">
        <v>931</v>
      </c>
      <c r="D690" s="3"/>
      <c r="E690" s="4"/>
      <c r="F690" s="5">
        <v>6.0999999999999999E-2</v>
      </c>
      <c r="G690" s="7">
        <v>0.94943</v>
      </c>
      <c r="H690" s="9">
        <v>94.981999999999999</v>
      </c>
      <c r="I690" s="7">
        <v>5.7915229999999998E-2</v>
      </c>
      <c r="J690" s="7">
        <v>6.0974953149017706E-2</v>
      </c>
    </row>
    <row r="691" spans="1:10" x14ac:dyDescent="0.2">
      <c r="A691" s="4" t="s">
        <v>540</v>
      </c>
      <c r="B691" s="4" t="s">
        <v>866</v>
      </c>
      <c r="C691" s="4" t="s">
        <v>931</v>
      </c>
      <c r="D691" s="3"/>
      <c r="E691" s="4"/>
      <c r="F691" s="5">
        <v>7.3999999999999996E-2</v>
      </c>
      <c r="G691" s="7">
        <v>0.94308999999999998</v>
      </c>
      <c r="H691" s="9">
        <v>94.447999999999993</v>
      </c>
      <c r="I691" s="7">
        <v>6.9788659999999988E-2</v>
      </c>
      <c r="J691" s="7">
        <v>7.389109351177367E-2</v>
      </c>
    </row>
    <row r="692" spans="1:10" x14ac:dyDescent="0.2">
      <c r="A692" s="4" t="s">
        <v>191</v>
      </c>
      <c r="B692" s="4" t="s">
        <v>813</v>
      </c>
      <c r="C692" s="4" t="s">
        <v>931</v>
      </c>
      <c r="D692" s="3"/>
      <c r="E692" s="4"/>
      <c r="F692" s="5">
        <v>0.34699999999999998</v>
      </c>
      <c r="G692" s="7">
        <v>0.46043000000000001</v>
      </c>
      <c r="H692" s="9">
        <v>70.441999999999993</v>
      </c>
      <c r="I692" s="7">
        <v>0.15976920999999999</v>
      </c>
      <c r="J692" s="7">
        <v>0.22680958802986856</v>
      </c>
    </row>
    <row r="693" spans="1:10" x14ac:dyDescent="0.2">
      <c r="A693" s="4" t="s">
        <v>195</v>
      </c>
      <c r="B693" s="4" t="s">
        <v>813</v>
      </c>
      <c r="C693" s="4" t="s">
        <v>931</v>
      </c>
      <c r="D693" s="3"/>
      <c r="E693" s="4"/>
      <c r="F693" s="5">
        <v>0</v>
      </c>
      <c r="G693" s="7">
        <v>0.46043000000000001</v>
      </c>
      <c r="H693" s="9">
        <v>70.441999999999993</v>
      </c>
      <c r="I693" s="7">
        <v>0</v>
      </c>
      <c r="J693" s="7">
        <v>0</v>
      </c>
    </row>
    <row r="694" spans="1:10" x14ac:dyDescent="0.2">
      <c r="A694" s="4" t="s">
        <v>607</v>
      </c>
      <c r="B694" s="4" t="s">
        <v>891</v>
      </c>
      <c r="C694" s="4" t="s">
        <v>931</v>
      </c>
      <c r="D694" s="3"/>
      <c r="E694" s="4"/>
      <c r="F694" s="5">
        <v>0.76600000000000001</v>
      </c>
      <c r="G694" s="7">
        <v>0.95269999999999999</v>
      </c>
      <c r="H694" s="9">
        <v>97.365399999999994</v>
      </c>
      <c r="I694" s="7">
        <v>0.72976819999999998</v>
      </c>
      <c r="J694" s="7">
        <v>0.74951492008454756</v>
      </c>
    </row>
    <row r="695" spans="1:10" x14ac:dyDescent="0.2">
      <c r="A695" s="4" t="s">
        <v>265</v>
      </c>
      <c r="B695" s="4" t="s">
        <v>825</v>
      </c>
      <c r="C695" s="4" t="s">
        <v>931</v>
      </c>
      <c r="D695" s="3"/>
      <c r="E695" s="4"/>
      <c r="F695" s="5">
        <v>1.7000000000000001E-2</v>
      </c>
      <c r="G695" s="7">
        <v>0.93191999999999997</v>
      </c>
      <c r="H695" s="9">
        <v>94.325400000000002</v>
      </c>
      <c r="I695" s="7">
        <v>1.5842640000000002E-2</v>
      </c>
      <c r="J695" s="7">
        <v>1.6795730524333849E-2</v>
      </c>
    </row>
    <row r="696" spans="1:10" x14ac:dyDescent="0.2">
      <c r="A696" s="4" t="s">
        <v>597</v>
      </c>
      <c r="B696" s="4" t="s">
        <v>883</v>
      </c>
      <c r="C696" s="4" t="s">
        <v>931</v>
      </c>
      <c r="D696" s="3"/>
      <c r="E696" s="4"/>
      <c r="F696" s="5">
        <v>0.20799999999999999</v>
      </c>
      <c r="G696" s="7">
        <v>0.95903000000000005</v>
      </c>
      <c r="H696" s="9">
        <v>96.828999999999994</v>
      </c>
      <c r="I696" s="7">
        <v>0.19947824</v>
      </c>
      <c r="J696" s="7">
        <v>0.20601084385876134</v>
      </c>
    </row>
    <row r="697" spans="1:10" x14ac:dyDescent="0.2">
      <c r="A697" s="4" t="s">
        <v>106</v>
      </c>
      <c r="B697" s="4" t="s">
        <v>797</v>
      </c>
      <c r="C697" s="4" t="s">
        <v>931</v>
      </c>
      <c r="D697" s="3"/>
      <c r="E697" s="4"/>
      <c r="F697" s="5">
        <v>9.2999999999999999E-2</v>
      </c>
      <c r="G697" s="7">
        <v>0.95499999999999996</v>
      </c>
      <c r="H697" s="9">
        <v>95.337999999999994</v>
      </c>
      <c r="I697" s="7">
        <v>8.8814999999999991E-2</v>
      </c>
      <c r="J697" s="7">
        <v>9.3158027229436322E-2</v>
      </c>
    </row>
    <row r="698" spans="1:10" x14ac:dyDescent="0.2">
      <c r="A698" s="4" t="s">
        <v>107</v>
      </c>
      <c r="B698" s="4" t="s">
        <v>797</v>
      </c>
      <c r="C698" s="4" t="s">
        <v>931</v>
      </c>
      <c r="D698" s="3"/>
      <c r="E698" s="4"/>
      <c r="F698" s="5">
        <v>1.7999999999999999E-2</v>
      </c>
      <c r="G698" s="7">
        <v>0.95499999999999996</v>
      </c>
      <c r="H698" s="9">
        <v>95.337999999999994</v>
      </c>
      <c r="I698" s="7">
        <v>1.7189999999999997E-2</v>
      </c>
      <c r="J698" s="7">
        <v>1.8030585915374771E-2</v>
      </c>
    </row>
    <row r="699" spans="1:10" x14ac:dyDescent="0.2">
      <c r="A699" s="4" t="s">
        <v>364</v>
      </c>
      <c r="B699" s="4" t="s">
        <v>839</v>
      </c>
      <c r="C699" s="4" t="s">
        <v>931</v>
      </c>
      <c r="D699" s="3"/>
      <c r="E699" s="4"/>
      <c r="F699" s="5">
        <v>4.4999999999999998E-2</v>
      </c>
      <c r="G699" s="7">
        <v>0.95221</v>
      </c>
      <c r="H699" s="9">
        <v>95.721000000000004</v>
      </c>
      <c r="I699" s="7">
        <v>4.2849449999999997E-2</v>
      </c>
      <c r="J699" s="7">
        <v>4.4764941862287272E-2</v>
      </c>
    </row>
    <row r="700" spans="1:10" x14ac:dyDescent="0.2">
      <c r="A700" s="4" t="s">
        <v>336</v>
      </c>
      <c r="B700" s="4" t="s">
        <v>834</v>
      </c>
      <c r="C700" s="4" t="s">
        <v>931</v>
      </c>
      <c r="D700" s="3"/>
      <c r="E700" s="4"/>
      <c r="F700" s="5">
        <v>6.0000000000000001E-3</v>
      </c>
      <c r="G700" s="7">
        <v>0.95369999999999999</v>
      </c>
      <c r="H700" s="9">
        <v>95.452500000000001</v>
      </c>
      <c r="I700" s="7">
        <v>5.7222000000000002E-3</v>
      </c>
      <c r="J700" s="7">
        <v>5.994814174589456E-3</v>
      </c>
    </row>
    <row r="701" spans="1:10" x14ac:dyDescent="0.2">
      <c r="A701" s="4" t="s">
        <v>338</v>
      </c>
      <c r="B701" s="4" t="s">
        <v>834</v>
      </c>
      <c r="C701" s="4" t="s">
        <v>931</v>
      </c>
      <c r="D701" s="3"/>
      <c r="E701" s="4"/>
      <c r="F701" s="5">
        <v>0.20300000000000001</v>
      </c>
      <c r="G701" s="7">
        <v>0.95369999999999999</v>
      </c>
      <c r="H701" s="9">
        <v>95.452500000000001</v>
      </c>
      <c r="I701" s="7">
        <v>0.1936011</v>
      </c>
      <c r="J701" s="7">
        <v>0.20282454624027657</v>
      </c>
    </row>
    <row r="702" spans="1:10" x14ac:dyDescent="0.2">
      <c r="A702" s="4" t="s">
        <v>218</v>
      </c>
      <c r="B702" s="4" t="s">
        <v>820</v>
      </c>
      <c r="C702" s="4" t="s">
        <v>931</v>
      </c>
      <c r="D702" s="3"/>
      <c r="E702" s="4"/>
      <c r="F702" s="5">
        <v>0.34100000000000003</v>
      </c>
      <c r="G702" s="7">
        <v>0.62273000000000001</v>
      </c>
      <c r="H702" s="9">
        <v>78.074399999999997</v>
      </c>
      <c r="I702" s="7">
        <v>0.21235093000000002</v>
      </c>
      <c r="J702" s="7">
        <v>0.27198534987140471</v>
      </c>
    </row>
    <row r="703" spans="1:10" x14ac:dyDescent="0.2">
      <c r="A703" s="4" t="s">
        <v>278</v>
      </c>
      <c r="B703" s="4" t="s">
        <v>827</v>
      </c>
      <c r="C703" s="4" t="s">
        <v>931</v>
      </c>
      <c r="D703" s="3"/>
      <c r="E703" s="4"/>
      <c r="F703" s="5">
        <v>5.1999999999999998E-2</v>
      </c>
      <c r="G703" s="7">
        <v>0.81903000000000004</v>
      </c>
      <c r="H703" s="9">
        <v>89.763999999999996</v>
      </c>
      <c r="I703" s="7">
        <v>4.2589559999999999E-2</v>
      </c>
      <c r="J703" s="7">
        <v>4.7446147676128515E-2</v>
      </c>
    </row>
    <row r="704" spans="1:10" x14ac:dyDescent="0.2">
      <c r="A704" s="4" t="s">
        <v>279</v>
      </c>
      <c r="B704" s="4" t="s">
        <v>827</v>
      </c>
      <c r="C704" s="4" t="s">
        <v>931</v>
      </c>
      <c r="D704" s="3"/>
      <c r="E704" s="4"/>
      <c r="F704" s="5">
        <v>0.24199999999999999</v>
      </c>
      <c r="G704" s="7">
        <v>0.81903000000000004</v>
      </c>
      <c r="H704" s="9">
        <v>89.763999999999996</v>
      </c>
      <c r="I704" s="7">
        <v>0.19820525999999999</v>
      </c>
      <c r="J704" s="7">
        <v>0.22080707187736731</v>
      </c>
    </row>
    <row r="705" spans="1:10" x14ac:dyDescent="0.2">
      <c r="A705" s="4" t="s">
        <v>608</v>
      </c>
      <c r="B705" s="4" t="s">
        <v>891</v>
      </c>
      <c r="C705" s="4" t="s">
        <v>931</v>
      </c>
      <c r="D705" s="3"/>
      <c r="E705" s="4"/>
      <c r="F705" s="5">
        <v>0.42899999999999999</v>
      </c>
      <c r="G705" s="7">
        <v>0.95269999999999999</v>
      </c>
      <c r="H705" s="9">
        <v>97.365399999999994</v>
      </c>
      <c r="I705" s="7">
        <v>0.40870829999999997</v>
      </c>
      <c r="J705" s="7">
        <v>0.41976749440766431</v>
      </c>
    </row>
    <row r="706" spans="1:10" x14ac:dyDescent="0.2">
      <c r="A706" s="4" t="s">
        <v>374</v>
      </c>
      <c r="B706" s="4" t="s">
        <v>840</v>
      </c>
      <c r="C706" s="4" t="s">
        <v>931</v>
      </c>
      <c r="D706" s="3"/>
      <c r="E706" s="4"/>
      <c r="F706" s="5">
        <v>1.0999999999999999E-2</v>
      </c>
      <c r="G706" s="7">
        <v>0.63671</v>
      </c>
      <c r="H706" s="9">
        <v>79.322000000000003</v>
      </c>
      <c r="I706" s="7">
        <v>7.0038099999999992E-3</v>
      </c>
      <c r="J706" s="7">
        <v>8.8295933032450005E-3</v>
      </c>
    </row>
    <row r="707" spans="1:10" x14ac:dyDescent="0.2">
      <c r="A707" s="4" t="s">
        <v>375</v>
      </c>
      <c r="B707" s="4" t="s">
        <v>840</v>
      </c>
      <c r="C707" s="4" t="s">
        <v>931</v>
      </c>
      <c r="D707" s="3"/>
      <c r="E707" s="4"/>
      <c r="F707" s="5">
        <v>0.33500000000000002</v>
      </c>
      <c r="G707" s="7">
        <v>0.63671</v>
      </c>
      <c r="H707" s="9">
        <v>79.322000000000003</v>
      </c>
      <c r="I707" s="7">
        <v>0.21329785000000001</v>
      </c>
      <c r="J707" s="7">
        <v>0.26890125059882503</v>
      </c>
    </row>
    <row r="708" spans="1:10" x14ac:dyDescent="0.2">
      <c r="A708" s="4" t="s">
        <v>376</v>
      </c>
      <c r="B708" s="4" t="s">
        <v>840</v>
      </c>
      <c r="C708" s="4" t="s">
        <v>931</v>
      </c>
      <c r="D708" s="3"/>
      <c r="E708" s="4"/>
      <c r="F708" s="5">
        <v>3.5000000000000003E-2</v>
      </c>
      <c r="G708" s="7">
        <v>0.63671</v>
      </c>
      <c r="H708" s="9">
        <v>79.322000000000003</v>
      </c>
      <c r="I708" s="7">
        <v>2.2284850000000002E-2</v>
      </c>
      <c r="J708" s="7">
        <v>2.8094160510325004E-2</v>
      </c>
    </row>
    <row r="709" spans="1:10" x14ac:dyDescent="0.2">
      <c r="A709" s="4" t="s">
        <v>378</v>
      </c>
      <c r="B709" s="4" t="s">
        <v>840</v>
      </c>
      <c r="C709" s="4" t="s">
        <v>931</v>
      </c>
      <c r="D709" s="3"/>
      <c r="E709" s="4"/>
      <c r="F709" s="5">
        <v>0.13600000000000001</v>
      </c>
      <c r="G709" s="7">
        <v>0.63671</v>
      </c>
      <c r="H709" s="9">
        <v>79.322000000000003</v>
      </c>
      <c r="I709" s="7">
        <v>8.6592560000000013E-2</v>
      </c>
      <c r="J709" s="7">
        <v>0.10916588084012002</v>
      </c>
    </row>
    <row r="710" spans="1:10" x14ac:dyDescent="0.2">
      <c r="A710" s="4" t="s">
        <v>379</v>
      </c>
      <c r="B710" s="4" t="s">
        <v>840</v>
      </c>
      <c r="C710" s="4" t="s">
        <v>931</v>
      </c>
      <c r="D710" s="3"/>
      <c r="E710" s="4"/>
      <c r="F710" s="5">
        <v>0.17899999999999999</v>
      </c>
      <c r="G710" s="7">
        <v>0.63671</v>
      </c>
      <c r="H710" s="9">
        <v>79.322000000000003</v>
      </c>
      <c r="I710" s="7">
        <v>0.11397109</v>
      </c>
      <c r="J710" s="7">
        <v>0.14368156375280502</v>
      </c>
    </row>
    <row r="711" spans="1:10" x14ac:dyDescent="0.2">
      <c r="A711" s="4" t="s">
        <v>313</v>
      </c>
      <c r="B711" s="4" t="s">
        <v>831</v>
      </c>
      <c r="C711" s="4" t="s">
        <v>931</v>
      </c>
      <c r="D711" s="3"/>
      <c r="E711" s="4"/>
      <c r="F711" s="5">
        <v>0.13200000000000001</v>
      </c>
      <c r="G711" s="7">
        <v>0.95172999999999996</v>
      </c>
      <c r="H711" s="9">
        <v>95.573099999999997</v>
      </c>
      <c r="I711" s="7">
        <v>0.12562835999999999</v>
      </c>
      <c r="J711" s="7">
        <v>0.13144740517990941</v>
      </c>
    </row>
    <row r="712" spans="1:10" x14ac:dyDescent="0.2">
      <c r="A712" s="4" t="s">
        <v>314</v>
      </c>
      <c r="B712" s="4" t="s">
        <v>831</v>
      </c>
      <c r="C712" s="4" t="s">
        <v>931</v>
      </c>
      <c r="D712" s="3"/>
      <c r="E712" s="4"/>
      <c r="F712" s="5">
        <v>0.76700000000000002</v>
      </c>
      <c r="G712" s="7">
        <v>0.95172999999999996</v>
      </c>
      <c r="H712" s="9">
        <v>95.573099999999997</v>
      </c>
      <c r="I712" s="7">
        <v>0.72997690999999998</v>
      </c>
      <c r="J712" s="7">
        <v>0.76378908918932209</v>
      </c>
    </row>
    <row r="713" spans="1:10" x14ac:dyDescent="0.2">
      <c r="A713" s="4" t="s">
        <v>315</v>
      </c>
      <c r="B713" s="4" t="s">
        <v>831</v>
      </c>
      <c r="C713" s="4" t="s">
        <v>931</v>
      </c>
      <c r="D713" s="3"/>
      <c r="E713" s="4"/>
      <c r="F713" s="5">
        <v>0.85699999999999998</v>
      </c>
      <c r="G713" s="7">
        <v>0.95172999999999996</v>
      </c>
      <c r="H713" s="9">
        <v>95.573099999999997</v>
      </c>
      <c r="I713" s="7">
        <v>0.81563260999999998</v>
      </c>
      <c r="J713" s="7">
        <v>0.85341231999380573</v>
      </c>
    </row>
    <row r="714" spans="1:10" x14ac:dyDescent="0.2">
      <c r="A714" s="4" t="s">
        <v>316</v>
      </c>
      <c r="B714" s="4" t="s">
        <v>831</v>
      </c>
      <c r="C714" s="4" t="s">
        <v>931</v>
      </c>
      <c r="D714" s="3"/>
      <c r="E714" s="4"/>
      <c r="F714" s="5">
        <v>8.6999999999999994E-2</v>
      </c>
      <c r="G714" s="7">
        <v>0.95172999999999996</v>
      </c>
      <c r="H714" s="9">
        <v>95.573099999999997</v>
      </c>
      <c r="I714" s="7">
        <v>8.2800509999999994E-2</v>
      </c>
      <c r="J714" s="7">
        <v>8.663578977766756E-2</v>
      </c>
    </row>
    <row r="715" spans="1:10" x14ac:dyDescent="0.2">
      <c r="A715" s="4" t="s">
        <v>317</v>
      </c>
      <c r="B715" s="4" t="s">
        <v>831</v>
      </c>
      <c r="C715" s="4" t="s">
        <v>931</v>
      </c>
      <c r="D715" s="3"/>
      <c r="E715" s="4"/>
      <c r="F715" s="5">
        <v>0.72699999999999998</v>
      </c>
      <c r="G715" s="7">
        <v>0.95172999999999996</v>
      </c>
      <c r="H715" s="9">
        <v>95.573099999999997</v>
      </c>
      <c r="I715" s="7">
        <v>0.69190770999999995</v>
      </c>
      <c r="J715" s="7">
        <v>0.72395654216510708</v>
      </c>
    </row>
    <row r="716" spans="1:10" x14ac:dyDescent="0.2">
      <c r="A716" s="4" t="s">
        <v>708</v>
      </c>
      <c r="B716" s="4" t="s">
        <v>912</v>
      </c>
      <c r="C716" s="4" t="s">
        <v>931</v>
      </c>
      <c r="D716" s="3"/>
      <c r="E716" s="4"/>
      <c r="F716" s="5">
        <v>0.219</v>
      </c>
      <c r="G716" s="7">
        <v>0.94715000000000005</v>
      </c>
      <c r="H716" s="9">
        <v>97.013999999999996</v>
      </c>
      <c r="I716" s="7">
        <v>0.20742585000000002</v>
      </c>
      <c r="J716" s="7">
        <v>0.21381022326674504</v>
      </c>
    </row>
    <row r="717" spans="1:10" x14ac:dyDescent="0.2">
      <c r="A717" s="4" t="s">
        <v>237</v>
      </c>
      <c r="B717" s="4" t="s">
        <v>821</v>
      </c>
      <c r="C717" s="4" t="s">
        <v>931</v>
      </c>
      <c r="D717" s="3"/>
      <c r="E717" s="4"/>
      <c r="F717" s="5">
        <v>0.127</v>
      </c>
      <c r="G717" s="7">
        <v>0.61416000000000004</v>
      </c>
      <c r="H717" s="9">
        <v>77.189899999999994</v>
      </c>
      <c r="I717" s="7">
        <v>7.799832000000001E-2</v>
      </c>
      <c r="J717" s="7">
        <v>0.10104731318475606</v>
      </c>
    </row>
    <row r="718" spans="1:10" x14ac:dyDescent="0.2">
      <c r="A718" s="4" t="s">
        <v>216</v>
      </c>
      <c r="B718" s="4" t="s">
        <v>819</v>
      </c>
      <c r="C718" s="4" t="s">
        <v>931</v>
      </c>
      <c r="D718" s="3"/>
      <c r="E718" s="4"/>
      <c r="F718" s="5">
        <v>2.8000000000000001E-2</v>
      </c>
      <c r="G718" s="7">
        <v>0.63382000000000005</v>
      </c>
      <c r="H718" s="9">
        <v>80.247</v>
      </c>
      <c r="I718" s="7">
        <v>1.7746960000000003E-2</v>
      </c>
      <c r="J718" s="7">
        <v>2.2115418644933771E-2</v>
      </c>
    </row>
    <row r="719" spans="1:10" x14ac:dyDescent="0.2">
      <c r="A719" s="4" t="s">
        <v>217</v>
      </c>
      <c r="B719" s="4" t="s">
        <v>819</v>
      </c>
      <c r="C719" s="4" t="s">
        <v>931</v>
      </c>
      <c r="D719" s="3"/>
      <c r="E719" s="4"/>
      <c r="F719" s="5">
        <v>0.129</v>
      </c>
      <c r="G719" s="7">
        <v>0.63382000000000005</v>
      </c>
      <c r="H719" s="9">
        <v>80.247</v>
      </c>
      <c r="I719" s="7">
        <v>8.1762780000000007E-2</v>
      </c>
      <c r="J719" s="7">
        <v>0.10188889304273058</v>
      </c>
    </row>
    <row r="720" spans="1:10" x14ac:dyDescent="0.2">
      <c r="A720" s="4" t="s">
        <v>225</v>
      </c>
      <c r="B720" s="4" t="s">
        <v>819</v>
      </c>
      <c r="C720" s="4" t="s">
        <v>931</v>
      </c>
      <c r="D720" s="3"/>
      <c r="E720" s="4"/>
      <c r="F720" s="5">
        <v>0.317</v>
      </c>
      <c r="G720" s="7">
        <v>0.63382000000000005</v>
      </c>
      <c r="H720" s="9">
        <v>80.247</v>
      </c>
      <c r="I720" s="7">
        <v>0.20092094000000002</v>
      </c>
      <c r="J720" s="7">
        <v>0.25037813251585733</v>
      </c>
    </row>
    <row r="721" spans="1:10" x14ac:dyDescent="0.2">
      <c r="A721" s="4" t="s">
        <v>325</v>
      </c>
      <c r="B721" s="4" t="s">
        <v>832</v>
      </c>
      <c r="C721" s="4" t="s">
        <v>931</v>
      </c>
      <c r="D721" s="3"/>
      <c r="E721" s="4"/>
      <c r="F721" s="5">
        <v>2.9000000000000001E-2</v>
      </c>
      <c r="G721" s="7">
        <v>0.94993000000000005</v>
      </c>
      <c r="H721" s="9">
        <v>95.641900000000007</v>
      </c>
      <c r="I721" s="7">
        <v>2.7547970000000001E-2</v>
      </c>
      <c r="J721" s="7">
        <v>2.8803244184818579E-2</v>
      </c>
    </row>
    <row r="722" spans="1:10" x14ac:dyDescent="0.2">
      <c r="A722" s="4" t="s">
        <v>326</v>
      </c>
      <c r="B722" s="4" t="s">
        <v>832</v>
      </c>
      <c r="C722" s="4" t="s">
        <v>931</v>
      </c>
      <c r="D722" s="3"/>
      <c r="E722" s="4"/>
      <c r="F722" s="5">
        <v>0</v>
      </c>
      <c r="G722" s="7">
        <v>0.94993000000000005</v>
      </c>
      <c r="H722" s="9">
        <v>95.641900000000007</v>
      </c>
      <c r="I722" s="7">
        <v>0</v>
      </c>
      <c r="J722" s="7">
        <v>0</v>
      </c>
    </row>
    <row r="723" spans="1:10" x14ac:dyDescent="0.2">
      <c r="A723" s="4" t="s">
        <v>347</v>
      </c>
      <c r="B723" s="4" t="s">
        <v>836</v>
      </c>
      <c r="C723" s="4" t="s">
        <v>931</v>
      </c>
      <c r="D723" s="3"/>
      <c r="E723" s="4"/>
      <c r="F723" s="5">
        <v>0.24099999999999999</v>
      </c>
      <c r="G723" s="7">
        <v>0.95796999999999999</v>
      </c>
      <c r="H723" s="9">
        <v>95.870699999999999</v>
      </c>
      <c r="I723" s="7">
        <v>0.23087077</v>
      </c>
      <c r="J723" s="7">
        <v>0.2408147327598526</v>
      </c>
    </row>
    <row r="724" spans="1:10" x14ac:dyDescent="0.2">
      <c r="A724" s="4" t="s">
        <v>594</v>
      </c>
      <c r="B724" s="4" t="s">
        <v>888</v>
      </c>
      <c r="C724" s="4" t="s">
        <v>931</v>
      </c>
      <c r="D724" s="3"/>
      <c r="E724" s="4"/>
      <c r="F724" s="5">
        <v>0</v>
      </c>
      <c r="G724" s="7">
        <v>0.94588000000000005</v>
      </c>
      <c r="H724" s="9">
        <v>95.266199999999998</v>
      </c>
      <c r="I724" s="7">
        <v>0</v>
      </c>
      <c r="J724" s="7">
        <v>0</v>
      </c>
    </row>
    <row r="725" spans="1:10" x14ac:dyDescent="0.2">
      <c r="A725" s="4" t="s">
        <v>355</v>
      </c>
      <c r="B725" s="4" t="s">
        <v>838</v>
      </c>
      <c r="C725" s="4" t="s">
        <v>931</v>
      </c>
      <c r="D725" s="3"/>
      <c r="E725" s="4"/>
      <c r="F725" s="5">
        <v>0.86099999999999999</v>
      </c>
      <c r="G725" s="7">
        <v>0.95735000000000003</v>
      </c>
      <c r="H725" s="9">
        <v>95.821100000000001</v>
      </c>
      <c r="I725" s="7">
        <v>0.82427835000000005</v>
      </c>
      <c r="J725" s="7">
        <v>0.86022634889392835</v>
      </c>
    </row>
    <row r="726" spans="1:10" x14ac:dyDescent="0.2">
      <c r="A726" s="4" t="s">
        <v>356</v>
      </c>
      <c r="B726" s="4" t="s">
        <v>838</v>
      </c>
      <c r="C726" s="4" t="s">
        <v>931</v>
      </c>
      <c r="D726" s="3"/>
      <c r="E726" s="4"/>
      <c r="F726" s="5">
        <v>1.41</v>
      </c>
      <c r="G726" s="7">
        <v>0.95735000000000003</v>
      </c>
      <c r="H726" s="9">
        <v>95.821100000000001</v>
      </c>
      <c r="I726" s="7">
        <v>1.3498634999999999</v>
      </c>
      <c r="J726" s="7">
        <v>1.4087330452269906</v>
      </c>
    </row>
    <row r="727" spans="1:10" x14ac:dyDescent="0.2">
      <c r="A727" s="4" t="s">
        <v>709</v>
      </c>
      <c r="B727" s="4" t="s">
        <v>912</v>
      </c>
      <c r="C727" s="4" t="s">
        <v>931</v>
      </c>
      <c r="D727" s="3"/>
      <c r="E727" s="4"/>
      <c r="F727" s="5">
        <v>0</v>
      </c>
      <c r="G727" s="7">
        <v>0.94715000000000005</v>
      </c>
      <c r="H727" s="9">
        <v>97.013999999999996</v>
      </c>
      <c r="I727" s="7">
        <v>0</v>
      </c>
      <c r="J727" s="7">
        <v>0</v>
      </c>
    </row>
    <row r="728" spans="1:10" x14ac:dyDescent="0.2">
      <c r="A728" s="4" t="s">
        <v>591</v>
      </c>
      <c r="B728" s="4" t="s">
        <v>886</v>
      </c>
      <c r="C728" s="4" t="s">
        <v>931</v>
      </c>
      <c r="D728" s="3"/>
      <c r="E728" s="4"/>
      <c r="F728" s="5">
        <v>1.4999999999999999E-2</v>
      </c>
      <c r="G728" s="7">
        <v>0.94588000000000005</v>
      </c>
      <c r="H728" s="9">
        <v>95.266199999999998</v>
      </c>
      <c r="I728" s="7">
        <v>1.41882E-2</v>
      </c>
      <c r="J728" s="7">
        <v>1.4893215012249885E-2</v>
      </c>
    </row>
    <row r="729" spans="1:10" x14ac:dyDescent="0.2">
      <c r="A729" s="4" t="s">
        <v>266</v>
      </c>
      <c r="B729" s="4" t="s">
        <v>824</v>
      </c>
      <c r="C729" s="4" t="s">
        <v>931</v>
      </c>
      <c r="D729" s="3"/>
      <c r="E729" s="4"/>
      <c r="F729" s="5">
        <v>0.17399999999999999</v>
      </c>
      <c r="G729" s="7">
        <v>0.89724999999999999</v>
      </c>
      <c r="H729" s="9">
        <v>93.478899999999996</v>
      </c>
      <c r="I729" s="7">
        <v>0.1561215</v>
      </c>
      <c r="J729" s="7">
        <v>0.16701255577461865</v>
      </c>
    </row>
    <row r="730" spans="1:10" x14ac:dyDescent="0.2">
      <c r="A730" s="4" t="s">
        <v>267</v>
      </c>
      <c r="B730" s="4" t="s">
        <v>824</v>
      </c>
      <c r="C730" s="4" t="s">
        <v>931</v>
      </c>
      <c r="D730" s="3"/>
      <c r="E730" s="4"/>
      <c r="F730" s="5">
        <v>6.4000000000000001E-2</v>
      </c>
      <c r="G730" s="7">
        <v>0.89724999999999999</v>
      </c>
      <c r="H730" s="9">
        <v>93.478899999999996</v>
      </c>
      <c r="I730" s="7">
        <v>5.7424000000000003E-2</v>
      </c>
      <c r="J730" s="7">
        <v>6.1429905572273534E-2</v>
      </c>
    </row>
    <row r="731" spans="1:10" x14ac:dyDescent="0.2">
      <c r="A731" s="4" t="s">
        <v>268</v>
      </c>
      <c r="B731" s="4" t="s">
        <v>824</v>
      </c>
      <c r="C731" s="4" t="s">
        <v>931</v>
      </c>
      <c r="D731" s="3"/>
      <c r="E731" s="4"/>
      <c r="F731" s="5">
        <v>5.2999999999999999E-2</v>
      </c>
      <c r="G731" s="7">
        <v>0.89724999999999999</v>
      </c>
      <c r="H731" s="9">
        <v>93.478899999999996</v>
      </c>
      <c r="I731" s="7">
        <v>4.7554249999999999E-2</v>
      </c>
      <c r="J731" s="7">
        <v>5.0871640552039014E-2</v>
      </c>
    </row>
    <row r="732" spans="1:10" x14ac:dyDescent="0.2">
      <c r="A732" s="4" t="s">
        <v>269</v>
      </c>
      <c r="B732" s="4" t="s">
        <v>824</v>
      </c>
      <c r="C732" s="4" t="s">
        <v>931</v>
      </c>
      <c r="D732" s="3"/>
      <c r="E732" s="4"/>
      <c r="F732" s="5">
        <v>3.4000000000000002E-2</v>
      </c>
      <c r="G732" s="7">
        <v>0.89724999999999999</v>
      </c>
      <c r="H732" s="9">
        <v>93.478899999999996</v>
      </c>
      <c r="I732" s="7">
        <v>3.0506500000000002E-2</v>
      </c>
      <c r="J732" s="7">
        <v>3.2634637335270313E-2</v>
      </c>
    </row>
    <row r="733" spans="1:10" x14ac:dyDescent="0.2">
      <c r="A733" s="4" t="s">
        <v>270</v>
      </c>
      <c r="B733" s="4" t="s">
        <v>824</v>
      </c>
      <c r="C733" s="4" t="s">
        <v>931</v>
      </c>
      <c r="D733" s="3"/>
      <c r="E733" s="4"/>
      <c r="F733" s="5">
        <v>0.109</v>
      </c>
      <c r="G733" s="7">
        <v>0.89724999999999999</v>
      </c>
      <c r="H733" s="9">
        <v>93.478899999999996</v>
      </c>
      <c r="I733" s="7">
        <v>9.7800250000000005E-2</v>
      </c>
      <c r="J733" s="7">
        <v>0.10462280792777837</v>
      </c>
    </row>
    <row r="734" spans="1:10" x14ac:dyDescent="0.2">
      <c r="A734" s="4" t="s">
        <v>242</v>
      </c>
      <c r="B734" s="4" t="s">
        <v>823</v>
      </c>
      <c r="C734" s="4" t="s">
        <v>931</v>
      </c>
      <c r="D734" s="3"/>
      <c r="E734" s="4"/>
      <c r="F734" s="5">
        <v>0.35499999999999998</v>
      </c>
      <c r="G734" s="7">
        <v>0.57608999999999999</v>
      </c>
      <c r="H734" s="9">
        <v>74.233599999999996</v>
      </c>
      <c r="I734" s="7">
        <v>0.20451195</v>
      </c>
      <c r="J734" s="7">
        <v>0.2754978203939995</v>
      </c>
    </row>
    <row r="735" spans="1:10" x14ac:dyDescent="0.2">
      <c r="A735" s="4" t="s">
        <v>207</v>
      </c>
      <c r="B735" s="4" t="s">
        <v>816</v>
      </c>
      <c r="C735" s="4" t="s">
        <v>931</v>
      </c>
      <c r="D735" s="3"/>
      <c r="E735" s="4"/>
      <c r="F735" s="5">
        <v>0</v>
      </c>
      <c r="G735" s="7">
        <v>0.61516000000000004</v>
      </c>
      <c r="H735" s="9">
        <v>76.894499999999994</v>
      </c>
      <c r="I735" s="7">
        <v>0</v>
      </c>
      <c r="J735" s="7">
        <v>0</v>
      </c>
    </row>
    <row r="736" spans="1:10" x14ac:dyDescent="0.2">
      <c r="A736" s="4" t="s">
        <v>208</v>
      </c>
      <c r="B736" s="4" t="s">
        <v>816</v>
      </c>
      <c r="C736" s="4" t="s">
        <v>931</v>
      </c>
      <c r="D736" s="3"/>
      <c r="E736" s="4"/>
      <c r="F736" s="5">
        <v>0</v>
      </c>
      <c r="G736" s="7">
        <v>0.61516000000000004</v>
      </c>
      <c r="H736" s="9">
        <v>76.894499999999994</v>
      </c>
      <c r="I736" s="7">
        <v>0</v>
      </c>
      <c r="J736" s="7">
        <v>0</v>
      </c>
    </row>
    <row r="737" spans="1:10" x14ac:dyDescent="0.2">
      <c r="A737" s="4" t="s">
        <v>477</v>
      </c>
      <c r="B737" s="4" t="s">
        <v>856</v>
      </c>
      <c r="C737" s="4" t="s">
        <v>931</v>
      </c>
      <c r="D737" s="3"/>
      <c r="E737" s="4"/>
      <c r="F737" s="5">
        <v>0.183</v>
      </c>
      <c r="G737" s="7">
        <v>0.56437000000000004</v>
      </c>
      <c r="H737" s="9">
        <v>76.427000000000007</v>
      </c>
      <c r="I737" s="7">
        <v>0.10327971000000001</v>
      </c>
      <c r="J737" s="7">
        <v>0.13513510932000469</v>
      </c>
    </row>
    <row r="738" spans="1:10" x14ac:dyDescent="0.2">
      <c r="A738" s="4" t="s">
        <v>634</v>
      </c>
      <c r="B738" s="4" t="s">
        <v>902</v>
      </c>
      <c r="C738" s="4" t="s">
        <v>931</v>
      </c>
      <c r="D738" s="3"/>
      <c r="E738" s="4"/>
      <c r="F738" s="5">
        <v>1.0409999999999999</v>
      </c>
      <c r="G738" s="7">
        <v>0.95062999999999998</v>
      </c>
      <c r="H738" s="9">
        <v>97.265500000000003</v>
      </c>
      <c r="I738" s="7">
        <v>0.98960582999999991</v>
      </c>
      <c r="J738" s="7">
        <v>1.0174273817540647</v>
      </c>
    </row>
    <row r="739" spans="1:10" x14ac:dyDescent="0.2">
      <c r="A739" s="4" t="s">
        <v>478</v>
      </c>
      <c r="B739" s="4" t="s">
        <v>856</v>
      </c>
      <c r="C739" s="4" t="s">
        <v>931</v>
      </c>
      <c r="D739" s="3"/>
      <c r="E739" s="4"/>
      <c r="F739" s="5">
        <v>5.8000000000000003E-2</v>
      </c>
      <c r="G739" s="7">
        <v>0.56437000000000004</v>
      </c>
      <c r="H739" s="9">
        <v>76.427000000000007</v>
      </c>
      <c r="I739" s="7">
        <v>3.2733460000000006E-2</v>
      </c>
      <c r="J739" s="7">
        <v>4.2829706779017887E-2</v>
      </c>
    </row>
    <row r="740" spans="1:10" x14ac:dyDescent="0.2">
      <c r="A740" s="4" t="s">
        <v>479</v>
      </c>
      <c r="B740" s="4" t="s">
        <v>856</v>
      </c>
      <c r="C740" s="4" t="s">
        <v>931</v>
      </c>
      <c r="D740" s="3"/>
      <c r="E740" s="4"/>
      <c r="F740" s="5">
        <v>0.24399999999999999</v>
      </c>
      <c r="G740" s="7">
        <v>0.56437000000000004</v>
      </c>
      <c r="H740" s="9">
        <v>76.427000000000007</v>
      </c>
      <c r="I740" s="7">
        <v>0.13770628000000001</v>
      </c>
      <c r="J740" s="7">
        <v>0.18018014576000627</v>
      </c>
    </row>
    <row r="741" spans="1:10" x14ac:dyDescent="0.2">
      <c r="A741" s="4" t="s">
        <v>480</v>
      </c>
      <c r="B741" s="4" t="s">
        <v>856</v>
      </c>
      <c r="C741" s="4" t="s">
        <v>931</v>
      </c>
      <c r="D741" s="3"/>
      <c r="E741" s="4"/>
      <c r="F741" s="5">
        <v>2.1999999999999999E-2</v>
      </c>
      <c r="G741" s="7">
        <v>0.56437000000000004</v>
      </c>
      <c r="H741" s="9">
        <v>76.427000000000007</v>
      </c>
      <c r="I741" s="7">
        <v>1.2416140000000001E-2</v>
      </c>
      <c r="J741" s="7">
        <v>1.6245750847213681E-2</v>
      </c>
    </row>
    <row r="742" spans="1:10" x14ac:dyDescent="0.2">
      <c r="A742" s="4" t="s">
        <v>391</v>
      </c>
      <c r="B742" s="4" t="s">
        <v>842</v>
      </c>
      <c r="C742" s="4" t="s">
        <v>931</v>
      </c>
      <c r="D742" s="3"/>
      <c r="E742" s="4"/>
      <c r="F742" s="5">
        <v>0.13100000000000001</v>
      </c>
      <c r="G742" s="7">
        <v>0.54686999999999997</v>
      </c>
      <c r="H742" s="9">
        <v>74.933000000000007</v>
      </c>
      <c r="I742" s="7">
        <v>7.1639969999999997E-2</v>
      </c>
      <c r="J742" s="7">
        <v>9.560536746159902E-2</v>
      </c>
    </row>
    <row r="743" spans="1:10" x14ac:dyDescent="0.2">
      <c r="A743" s="4" t="s">
        <v>392</v>
      </c>
      <c r="B743" s="4" t="s">
        <v>842</v>
      </c>
      <c r="C743" s="4" t="s">
        <v>931</v>
      </c>
      <c r="D743" s="3"/>
      <c r="E743" s="4"/>
      <c r="F743" s="5">
        <v>2.7E-2</v>
      </c>
      <c r="G743" s="7">
        <v>0.54686999999999997</v>
      </c>
      <c r="H743" s="9">
        <v>74.933000000000007</v>
      </c>
      <c r="I743" s="7">
        <v>1.4765489999999999E-2</v>
      </c>
      <c r="J743" s="7">
        <v>1.9704923064604377E-2</v>
      </c>
    </row>
    <row r="744" spans="1:10" x14ac:dyDescent="0.2">
      <c r="A744" s="4" t="s">
        <v>393</v>
      </c>
      <c r="B744" s="4" t="s">
        <v>842</v>
      </c>
      <c r="C744" s="4" t="s">
        <v>931</v>
      </c>
      <c r="D744" s="3"/>
      <c r="E744" s="4"/>
      <c r="F744" s="5">
        <v>5.3999999999999999E-2</v>
      </c>
      <c r="G744" s="7">
        <v>0.54686999999999997</v>
      </c>
      <c r="H744" s="9">
        <v>74.933000000000007</v>
      </c>
      <c r="I744" s="7">
        <v>2.9530979999999998E-2</v>
      </c>
      <c r="J744" s="7">
        <v>3.9409846129208753E-2</v>
      </c>
    </row>
    <row r="745" spans="1:10" x14ac:dyDescent="0.2">
      <c r="A745" s="4" t="s">
        <v>394</v>
      </c>
      <c r="B745" s="4" t="s">
        <v>842</v>
      </c>
      <c r="C745" s="4" t="s">
        <v>931</v>
      </c>
      <c r="D745" s="3"/>
      <c r="E745" s="4"/>
      <c r="F745" s="5">
        <v>0.28599999999999998</v>
      </c>
      <c r="G745" s="7">
        <v>0.54686999999999997</v>
      </c>
      <c r="H745" s="9">
        <v>74.933000000000007</v>
      </c>
      <c r="I745" s="7">
        <v>0.15640481999999997</v>
      </c>
      <c r="J745" s="7">
        <v>0.20872622209173522</v>
      </c>
    </row>
    <row r="746" spans="1:10" x14ac:dyDescent="0.2">
      <c r="A746" s="4" t="s">
        <v>395</v>
      </c>
      <c r="B746" s="4" t="s">
        <v>842</v>
      </c>
      <c r="C746" s="4" t="s">
        <v>931</v>
      </c>
      <c r="D746" s="3"/>
      <c r="E746" s="4"/>
      <c r="F746" s="5">
        <v>0.34499999999999997</v>
      </c>
      <c r="G746" s="7">
        <v>0.54686999999999997</v>
      </c>
      <c r="H746" s="9">
        <v>74.933000000000007</v>
      </c>
      <c r="I746" s="7">
        <v>0.18867014999999998</v>
      </c>
      <c r="J746" s="7">
        <v>0.25178512804772257</v>
      </c>
    </row>
    <row r="747" spans="1:10" x14ac:dyDescent="0.2">
      <c r="A747" s="4" t="s">
        <v>396</v>
      </c>
      <c r="B747" s="4" t="s">
        <v>842</v>
      </c>
      <c r="C747" s="4" t="s">
        <v>931</v>
      </c>
      <c r="D747" s="3"/>
      <c r="E747" s="4"/>
      <c r="F747" s="5">
        <v>6.0999999999999999E-2</v>
      </c>
      <c r="G747" s="7">
        <v>0.54686999999999997</v>
      </c>
      <c r="H747" s="9">
        <v>74.933000000000007</v>
      </c>
      <c r="I747" s="7">
        <v>3.3359069999999998E-2</v>
      </c>
      <c r="J747" s="7">
        <v>4.4518529886698778E-2</v>
      </c>
    </row>
    <row r="748" spans="1:10" x14ac:dyDescent="0.2">
      <c r="A748" s="4" t="s">
        <v>397</v>
      </c>
      <c r="B748" s="4" t="s">
        <v>842</v>
      </c>
      <c r="C748" s="4" t="s">
        <v>931</v>
      </c>
      <c r="D748" s="3"/>
      <c r="E748" s="4"/>
      <c r="F748" s="5">
        <v>2.1999999999999999E-2</v>
      </c>
      <c r="G748" s="7">
        <v>0.54686999999999997</v>
      </c>
      <c r="H748" s="9">
        <v>74.933000000000007</v>
      </c>
      <c r="I748" s="7">
        <v>1.2031139999999999E-2</v>
      </c>
      <c r="J748" s="7">
        <v>1.605586323782579E-2</v>
      </c>
    </row>
    <row r="749" spans="1:10" x14ac:dyDescent="0.2">
      <c r="A749" s="4" t="s">
        <v>701</v>
      </c>
      <c r="B749" s="4" t="s">
        <v>911</v>
      </c>
      <c r="C749" s="4" t="s">
        <v>931</v>
      </c>
      <c r="D749" s="3"/>
      <c r="E749" s="4"/>
      <c r="F749" s="5">
        <v>8.1000000000000003E-2</v>
      </c>
      <c r="G749" s="7">
        <v>0.94715000000000005</v>
      </c>
      <c r="H749" s="9">
        <v>97.013999999999996</v>
      </c>
      <c r="I749" s="7">
        <v>7.671915E-2</v>
      </c>
      <c r="J749" s="7">
        <v>7.9080493537015281E-2</v>
      </c>
    </row>
    <row r="750" spans="1:10" x14ac:dyDescent="0.2">
      <c r="A750" s="4" t="s">
        <v>398</v>
      </c>
      <c r="B750" s="4" t="s">
        <v>842</v>
      </c>
      <c r="C750" s="4" t="s">
        <v>931</v>
      </c>
      <c r="D750" s="3"/>
      <c r="E750" s="4"/>
      <c r="F750" s="5">
        <v>3.2000000000000001E-2</v>
      </c>
      <c r="G750" s="7">
        <v>0.54686999999999997</v>
      </c>
      <c r="H750" s="9">
        <v>74.933000000000007</v>
      </c>
      <c r="I750" s="7">
        <v>1.7499839999999999E-2</v>
      </c>
      <c r="J750" s="7">
        <v>2.3353982891382966E-2</v>
      </c>
    </row>
    <row r="751" spans="1:10" x14ac:dyDescent="0.2">
      <c r="A751" s="4" t="s">
        <v>524</v>
      </c>
      <c r="B751" s="4" t="s">
        <v>864</v>
      </c>
      <c r="C751" s="4" t="s">
        <v>931</v>
      </c>
      <c r="D751" s="3"/>
      <c r="E751" s="4"/>
      <c r="F751" s="5">
        <v>0</v>
      </c>
      <c r="G751" s="7">
        <v>0.52749000000000001</v>
      </c>
      <c r="H751" s="9">
        <v>74.543499999999995</v>
      </c>
      <c r="I751" s="7">
        <v>0</v>
      </c>
      <c r="J751" s="7">
        <v>0</v>
      </c>
    </row>
    <row r="752" spans="1:10" x14ac:dyDescent="0.2">
      <c r="A752" s="4" t="s">
        <v>508</v>
      </c>
      <c r="B752" s="4" t="s">
        <v>861</v>
      </c>
      <c r="C752" s="4" t="s">
        <v>931</v>
      </c>
      <c r="D752" s="3"/>
      <c r="E752" s="4"/>
      <c r="F752" s="5">
        <v>6.0000000000000001E-3</v>
      </c>
      <c r="G752" s="7">
        <v>0.52749000000000001</v>
      </c>
      <c r="H752" s="9">
        <v>74.543499999999995</v>
      </c>
      <c r="I752" s="7">
        <v>3.1649400000000002E-3</v>
      </c>
      <c r="J752" s="7">
        <v>4.2457625413349258E-3</v>
      </c>
    </row>
    <row r="753" spans="1:10" x14ac:dyDescent="0.2">
      <c r="A753" s="4" t="s">
        <v>510</v>
      </c>
      <c r="B753" s="4" t="s">
        <v>861</v>
      </c>
      <c r="C753" s="4" t="s">
        <v>931</v>
      </c>
      <c r="D753" s="3"/>
      <c r="E753" s="4"/>
      <c r="F753" s="5">
        <v>0.27200000000000002</v>
      </c>
      <c r="G753" s="7">
        <v>0.52749000000000001</v>
      </c>
      <c r="H753" s="9">
        <v>74.543499999999995</v>
      </c>
      <c r="I753" s="7">
        <v>0.14347728000000001</v>
      </c>
      <c r="J753" s="7">
        <v>0.19247456854051664</v>
      </c>
    </row>
    <row r="754" spans="1:10" x14ac:dyDescent="0.2">
      <c r="A754" s="4" t="s">
        <v>511</v>
      </c>
      <c r="B754" s="4" t="s">
        <v>861</v>
      </c>
      <c r="C754" s="4" t="s">
        <v>931</v>
      </c>
      <c r="D754" s="3"/>
      <c r="E754" s="4"/>
      <c r="F754" s="5">
        <v>6.2E-2</v>
      </c>
      <c r="G754" s="7">
        <v>0.52749000000000001</v>
      </c>
      <c r="H754" s="9">
        <v>74.543499999999995</v>
      </c>
      <c r="I754" s="7">
        <v>3.2704379999999998E-2</v>
      </c>
      <c r="J754" s="7">
        <v>4.3872879593794226E-2</v>
      </c>
    </row>
    <row r="755" spans="1:10" x14ac:dyDescent="0.2">
      <c r="A755" s="4" t="s">
        <v>512</v>
      </c>
      <c r="B755" s="4" t="s">
        <v>861</v>
      </c>
      <c r="C755" s="4" t="s">
        <v>931</v>
      </c>
      <c r="D755" s="3"/>
      <c r="E755" s="4"/>
      <c r="F755" s="5">
        <v>0.17699999999999999</v>
      </c>
      <c r="G755" s="7">
        <v>0.52749000000000001</v>
      </c>
      <c r="H755" s="9">
        <v>74.543499999999995</v>
      </c>
      <c r="I755" s="7">
        <v>9.3365729999999994E-2</v>
      </c>
      <c r="J755" s="7">
        <v>0.1252499949693803</v>
      </c>
    </row>
    <row r="756" spans="1:10" x14ac:dyDescent="0.2">
      <c r="A756" s="4" t="s">
        <v>513</v>
      </c>
      <c r="B756" s="4" t="s">
        <v>861</v>
      </c>
      <c r="C756" s="4" t="s">
        <v>931</v>
      </c>
      <c r="D756" s="3"/>
      <c r="E756" s="4"/>
      <c r="F756" s="5">
        <v>0.14799999999999999</v>
      </c>
      <c r="G756" s="7">
        <v>0.52749000000000001</v>
      </c>
      <c r="H756" s="9">
        <v>74.543499999999995</v>
      </c>
      <c r="I756" s="7">
        <v>7.8068520000000002E-2</v>
      </c>
      <c r="J756" s="7">
        <v>0.10472880935292816</v>
      </c>
    </row>
    <row r="757" spans="1:10" x14ac:dyDescent="0.2">
      <c r="A757" s="4" t="s">
        <v>425</v>
      </c>
      <c r="B757" s="4" t="s">
        <v>845</v>
      </c>
      <c r="C757" s="4" t="s">
        <v>931</v>
      </c>
      <c r="D757" s="3"/>
      <c r="E757" s="4"/>
      <c r="F757" s="5">
        <v>0</v>
      </c>
      <c r="G757" s="7">
        <v>0.47414000000000001</v>
      </c>
      <c r="H757" s="9">
        <v>70.257999999999996</v>
      </c>
      <c r="I757" s="7">
        <v>0</v>
      </c>
      <c r="J757" s="7">
        <v>0</v>
      </c>
    </row>
    <row r="758" spans="1:10" x14ac:dyDescent="0.2">
      <c r="A758" s="4" t="s">
        <v>426</v>
      </c>
      <c r="B758" s="4" t="s">
        <v>845</v>
      </c>
      <c r="C758" s="4" t="s">
        <v>931</v>
      </c>
      <c r="D758" s="3"/>
      <c r="E758" s="4"/>
      <c r="F758" s="5">
        <v>0</v>
      </c>
      <c r="G758" s="7">
        <v>0.47414000000000001</v>
      </c>
      <c r="H758" s="9">
        <v>70.257999999999996</v>
      </c>
      <c r="I758" s="7">
        <v>0</v>
      </c>
      <c r="J758" s="7">
        <v>0</v>
      </c>
    </row>
    <row r="759" spans="1:10" x14ac:dyDescent="0.2">
      <c r="A759" s="4" t="s">
        <v>438</v>
      </c>
      <c r="B759" s="4" t="s">
        <v>847</v>
      </c>
      <c r="C759" s="4" t="s">
        <v>931</v>
      </c>
      <c r="D759" s="3"/>
      <c r="E759" s="4"/>
      <c r="F759" s="5">
        <v>0.13500000000000001</v>
      </c>
      <c r="G759" s="7">
        <v>0.52749000000000001</v>
      </c>
      <c r="H759" s="9">
        <v>74.543499999999995</v>
      </c>
      <c r="I759" s="7">
        <v>7.1211150000000001E-2</v>
      </c>
      <c r="J759" s="7">
        <v>9.5529657180035824E-2</v>
      </c>
    </row>
    <row r="760" spans="1:10" x14ac:dyDescent="0.2">
      <c r="A760" s="4" t="s">
        <v>624</v>
      </c>
      <c r="B760" s="4" t="s">
        <v>897</v>
      </c>
      <c r="C760" s="4" t="s">
        <v>931</v>
      </c>
      <c r="D760" s="3"/>
      <c r="E760" s="4"/>
      <c r="F760" s="5">
        <v>1.7070000000000001</v>
      </c>
      <c r="G760" s="7">
        <v>0.95450999999999997</v>
      </c>
      <c r="H760" s="9">
        <v>96.98</v>
      </c>
      <c r="I760" s="7">
        <v>1.6293485700000001</v>
      </c>
      <c r="J760" s="7">
        <v>1.6800872035471233</v>
      </c>
    </row>
    <row r="761" spans="1:10" x14ac:dyDescent="0.2">
      <c r="A761" s="4" t="s">
        <v>439</v>
      </c>
      <c r="B761" s="4" t="s">
        <v>847</v>
      </c>
      <c r="C761" s="4" t="s">
        <v>931</v>
      </c>
      <c r="D761" s="3"/>
      <c r="E761" s="4"/>
      <c r="F761" s="5">
        <v>0.23300000000000001</v>
      </c>
      <c r="G761" s="7">
        <v>0.52749000000000001</v>
      </c>
      <c r="H761" s="9">
        <v>74.543499999999995</v>
      </c>
      <c r="I761" s="7">
        <v>0.12290517000000001</v>
      </c>
      <c r="J761" s="7">
        <v>0.16487711202183961</v>
      </c>
    </row>
    <row r="762" spans="1:10" x14ac:dyDescent="0.2">
      <c r="A762" s="4" t="s">
        <v>441</v>
      </c>
      <c r="B762" s="4" t="s">
        <v>847</v>
      </c>
      <c r="C762" s="4" t="s">
        <v>931</v>
      </c>
      <c r="D762" s="3"/>
      <c r="E762" s="4"/>
      <c r="F762" s="5">
        <v>0.191</v>
      </c>
      <c r="G762" s="7">
        <v>0.52749000000000001</v>
      </c>
      <c r="H762" s="9">
        <v>74.543499999999995</v>
      </c>
      <c r="I762" s="7">
        <v>0.10075059</v>
      </c>
      <c r="J762" s="7">
        <v>0.13515677423249514</v>
      </c>
    </row>
    <row r="763" spans="1:10" x14ac:dyDescent="0.2">
      <c r="A763" s="4" t="s">
        <v>399</v>
      </c>
      <c r="B763" s="4" t="s">
        <v>843</v>
      </c>
      <c r="C763" s="4" t="s">
        <v>931</v>
      </c>
      <c r="D763" s="3"/>
      <c r="E763" s="4"/>
      <c r="F763" s="5">
        <v>2.5999999999999999E-2</v>
      </c>
      <c r="G763" s="7">
        <v>0.49158000000000002</v>
      </c>
      <c r="H763" s="9">
        <v>71.183000000000007</v>
      </c>
      <c r="I763" s="7">
        <v>1.278108E-2</v>
      </c>
      <c r="J763" s="7">
        <v>1.7955242122416868E-2</v>
      </c>
    </row>
    <row r="764" spans="1:10" x14ac:dyDescent="0.2">
      <c r="A764" s="4" t="s">
        <v>400</v>
      </c>
      <c r="B764" s="4" t="s">
        <v>843</v>
      </c>
      <c r="C764" s="4" t="s">
        <v>931</v>
      </c>
      <c r="D764" s="3"/>
      <c r="E764" s="4"/>
      <c r="F764" s="5">
        <v>3.4000000000000002E-2</v>
      </c>
      <c r="G764" s="7">
        <v>0.49158000000000002</v>
      </c>
      <c r="H764" s="9">
        <v>71.183000000000007</v>
      </c>
      <c r="I764" s="7">
        <v>1.6713720000000001E-2</v>
      </c>
      <c r="J764" s="7">
        <v>2.3479932006237443E-2</v>
      </c>
    </row>
    <row r="765" spans="1:10" x14ac:dyDescent="0.2">
      <c r="A765" s="4" t="s">
        <v>401</v>
      </c>
      <c r="B765" s="4" t="s">
        <v>843</v>
      </c>
      <c r="C765" s="4" t="s">
        <v>931</v>
      </c>
      <c r="D765" s="3"/>
      <c r="E765" s="4"/>
      <c r="F765" s="5">
        <v>6.2E-2</v>
      </c>
      <c r="G765" s="7">
        <v>0.49158000000000002</v>
      </c>
      <c r="H765" s="9">
        <v>71.183000000000007</v>
      </c>
      <c r="I765" s="7">
        <v>3.0477960000000002E-2</v>
      </c>
      <c r="J765" s="7">
        <v>4.2816346599609457E-2</v>
      </c>
    </row>
    <row r="766" spans="1:10" x14ac:dyDescent="0.2">
      <c r="A766" s="4" t="s">
        <v>402</v>
      </c>
      <c r="B766" s="4" t="s">
        <v>843</v>
      </c>
      <c r="C766" s="4" t="s">
        <v>931</v>
      </c>
      <c r="D766" s="3"/>
      <c r="E766" s="4"/>
      <c r="F766" s="5">
        <v>0.27200000000000002</v>
      </c>
      <c r="G766" s="7">
        <v>0.49158000000000002</v>
      </c>
      <c r="H766" s="9">
        <v>71.183000000000007</v>
      </c>
      <c r="I766" s="7">
        <v>0.13370976000000001</v>
      </c>
      <c r="J766" s="7">
        <v>0.18783945604989954</v>
      </c>
    </row>
    <row r="767" spans="1:10" x14ac:dyDescent="0.2">
      <c r="A767" s="4" t="s">
        <v>403</v>
      </c>
      <c r="B767" s="4" t="s">
        <v>843</v>
      </c>
      <c r="C767" s="4" t="s">
        <v>931</v>
      </c>
      <c r="D767" s="3"/>
      <c r="E767" s="4"/>
      <c r="F767" s="5">
        <v>8.8999999999999996E-2</v>
      </c>
      <c r="G767" s="7">
        <v>0.49158000000000002</v>
      </c>
      <c r="H767" s="9">
        <v>71.183000000000007</v>
      </c>
      <c r="I767" s="7">
        <v>4.3750619999999997E-2</v>
      </c>
      <c r="J767" s="7">
        <v>6.146217495750389E-2</v>
      </c>
    </row>
    <row r="768" spans="1:10" x14ac:dyDescent="0.2">
      <c r="A768" s="4" t="s">
        <v>404</v>
      </c>
      <c r="B768" s="4" t="s">
        <v>843</v>
      </c>
      <c r="C768" s="4" t="s">
        <v>931</v>
      </c>
      <c r="D768" s="3"/>
      <c r="E768" s="4"/>
      <c r="F768" s="5">
        <v>6.7000000000000004E-2</v>
      </c>
      <c r="G768" s="7">
        <v>0.49158000000000002</v>
      </c>
      <c r="H768" s="9">
        <v>71.183000000000007</v>
      </c>
      <c r="I768" s="7">
        <v>3.2935860000000004E-2</v>
      </c>
      <c r="J768" s="7">
        <v>4.6269277776997318E-2</v>
      </c>
    </row>
    <row r="769" spans="1:10" x14ac:dyDescent="0.2">
      <c r="A769" s="4" t="s">
        <v>405</v>
      </c>
      <c r="B769" s="4" t="s">
        <v>843</v>
      </c>
      <c r="C769" s="4" t="s">
        <v>931</v>
      </c>
      <c r="D769" s="3"/>
      <c r="E769" s="4"/>
      <c r="F769" s="5">
        <v>3.1E-2</v>
      </c>
      <c r="G769" s="7">
        <v>0.49158000000000002</v>
      </c>
      <c r="H769" s="9">
        <v>71.183000000000007</v>
      </c>
      <c r="I769" s="7">
        <v>1.5238980000000001E-2</v>
      </c>
      <c r="J769" s="7">
        <v>2.1408173299804729E-2</v>
      </c>
    </row>
    <row r="770" spans="1:10" x14ac:dyDescent="0.2">
      <c r="A770" s="4" t="s">
        <v>406</v>
      </c>
      <c r="B770" s="4" t="s">
        <v>843</v>
      </c>
      <c r="C770" s="4" t="s">
        <v>931</v>
      </c>
      <c r="D770" s="3"/>
      <c r="E770" s="4"/>
      <c r="F770" s="5">
        <v>0.09</v>
      </c>
      <c r="G770" s="7">
        <v>0.49158000000000002</v>
      </c>
      <c r="H770" s="9">
        <v>71.183000000000007</v>
      </c>
      <c r="I770" s="7">
        <v>4.4242200000000002E-2</v>
      </c>
      <c r="J770" s="7">
        <v>6.2152761192981465E-2</v>
      </c>
    </row>
  </sheetData>
  <autoFilter ref="A1:J770">
    <sortState ref="A2:J770">
      <sortCondition ref="A1:A770"/>
    </sortState>
  </autoFilter>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52"/>
  <sheetViews>
    <sheetView topLeftCell="Q100" zoomScale="60" zoomScaleNormal="60" zoomScalePageLayoutView="60" workbookViewId="0">
      <selection activeCell="AH2" sqref="AH2:AH152"/>
    </sheetView>
  </sheetViews>
  <sheetFormatPr baseColWidth="10" defaultColWidth="8.83203125" defaultRowHeight="15" x14ac:dyDescent="0.2"/>
  <cols>
    <col min="1" max="1" width="10.1640625" style="14" bestFit="1" customWidth="1"/>
    <col min="2" max="2" width="5" style="14" bestFit="1" customWidth="1"/>
    <col min="3" max="3" width="10.83203125" style="14" bestFit="1" customWidth="1"/>
    <col min="4" max="4" width="15.83203125" style="14" bestFit="1" customWidth="1"/>
    <col min="5" max="5" width="18.6640625" style="14" bestFit="1" customWidth="1"/>
    <col min="6" max="6" width="10.83203125" style="14" bestFit="1" customWidth="1"/>
    <col min="7" max="7" width="9.6640625" style="14" customWidth="1"/>
    <col min="8" max="9" width="12" style="14" bestFit="1" customWidth="1"/>
    <col min="10" max="10" width="12.33203125" style="14" bestFit="1" customWidth="1"/>
    <col min="11" max="12" width="12" style="14" bestFit="1" customWidth="1"/>
    <col min="13" max="13" width="11.5" style="14" bestFit="1" customWidth="1"/>
    <col min="14" max="14" width="32.5" style="14" customWidth="1"/>
    <col min="15" max="15" width="25.83203125" style="14" bestFit="1" customWidth="1"/>
    <col min="16" max="16" width="12" style="14" customWidth="1"/>
    <col min="17" max="17" width="13.1640625" style="14" bestFit="1" customWidth="1"/>
    <col min="18" max="18" width="17" style="14" bestFit="1" customWidth="1"/>
    <col min="19" max="19" width="15.5" style="14" bestFit="1" customWidth="1"/>
    <col min="20" max="20" width="15.1640625" style="14" bestFit="1" customWidth="1"/>
    <col min="21" max="21" width="14.1640625" style="14" bestFit="1" customWidth="1"/>
    <col min="22" max="22" width="16.6640625" style="14" bestFit="1" customWidth="1"/>
    <col min="23" max="23" width="10" style="14" bestFit="1" customWidth="1"/>
    <col min="24" max="24" width="12.33203125" style="14" bestFit="1" customWidth="1"/>
    <col min="25" max="25" width="7.33203125" style="14" bestFit="1" customWidth="1"/>
    <col min="26" max="26" width="11.83203125" style="14" customWidth="1"/>
    <col min="27" max="27" width="23.5" style="14" bestFit="1" customWidth="1"/>
    <col min="28" max="28" width="20.83203125" style="14" bestFit="1" customWidth="1"/>
    <col min="29" max="29" width="25.33203125" style="14" bestFit="1" customWidth="1"/>
    <col min="30" max="42" width="8.83203125" style="14"/>
    <col min="43" max="43" width="12" style="14" bestFit="1" customWidth="1"/>
    <col min="44" max="16384" width="8.83203125" style="14"/>
  </cols>
  <sheetData>
    <row r="1" spans="1:43" x14ac:dyDescent="0.2">
      <c r="D1" s="136" t="s">
        <v>1268</v>
      </c>
      <c r="E1" s="136"/>
      <c r="F1" s="136"/>
      <c r="G1" s="136"/>
      <c r="H1" s="136" t="s">
        <v>1269</v>
      </c>
      <c r="I1" s="136"/>
      <c r="J1" s="136"/>
      <c r="K1" s="136"/>
      <c r="L1" s="136"/>
      <c r="M1" s="136"/>
      <c r="N1" s="136"/>
      <c r="O1" s="136"/>
      <c r="P1" s="136"/>
      <c r="Q1" s="136"/>
      <c r="R1" s="136"/>
      <c r="S1" s="136"/>
      <c r="T1" s="136"/>
      <c r="U1" s="136"/>
      <c r="V1" s="136"/>
      <c r="W1" s="136"/>
      <c r="X1" s="136"/>
      <c r="Y1" s="136"/>
      <c r="Z1" s="136"/>
      <c r="AD1" s="136" t="s">
        <v>1270</v>
      </c>
      <c r="AE1" s="136"/>
      <c r="AF1" s="136"/>
      <c r="AG1" s="136"/>
      <c r="AH1" s="136"/>
      <c r="AI1" s="136"/>
      <c r="AJ1" s="136"/>
      <c r="AK1" s="136"/>
      <c r="AL1" s="136"/>
      <c r="AM1" s="136"/>
      <c r="AN1" s="136"/>
      <c r="AO1" s="136"/>
      <c r="AP1" s="136"/>
    </row>
    <row r="2" spans="1:43" ht="45" customHeight="1" x14ac:dyDescent="0.2">
      <c r="A2" s="49" t="s">
        <v>1</v>
      </c>
      <c r="B2" s="49" t="s">
        <v>1271</v>
      </c>
      <c r="C2" s="49" t="s">
        <v>1272</v>
      </c>
      <c r="D2" s="49" t="s">
        <v>1273</v>
      </c>
      <c r="E2" s="49" t="s">
        <v>1274</v>
      </c>
      <c r="F2" s="49" t="s">
        <v>1275</v>
      </c>
      <c r="G2" s="49" t="s">
        <v>1276</v>
      </c>
      <c r="H2" s="49" t="s">
        <v>1277</v>
      </c>
      <c r="I2" s="49" t="s">
        <v>1278</v>
      </c>
      <c r="J2" s="49" t="s">
        <v>1279</v>
      </c>
      <c r="K2" s="49" t="s">
        <v>1280</v>
      </c>
      <c r="L2" s="49" t="s">
        <v>1281</v>
      </c>
      <c r="M2" s="49" t="s">
        <v>1282</v>
      </c>
      <c r="N2" s="49" t="s">
        <v>1283</v>
      </c>
      <c r="O2" s="49" t="s">
        <v>1284</v>
      </c>
      <c r="P2" s="49" t="s">
        <v>1285</v>
      </c>
      <c r="Q2" s="49" t="s">
        <v>1286</v>
      </c>
      <c r="R2" s="49" t="s">
        <v>1287</v>
      </c>
      <c r="S2" s="49" t="s">
        <v>1288</v>
      </c>
      <c r="T2" s="49" t="s">
        <v>1289</v>
      </c>
      <c r="U2" s="49" t="s">
        <v>1290</v>
      </c>
      <c r="V2" s="49" t="s">
        <v>1291</v>
      </c>
      <c r="W2" s="49" t="s">
        <v>1292</v>
      </c>
      <c r="X2" s="49" t="s">
        <v>1293</v>
      </c>
      <c r="Y2" s="49" t="s">
        <v>1294</v>
      </c>
      <c r="Z2" s="49" t="s">
        <v>1295</v>
      </c>
      <c r="AA2" s="49" t="s">
        <v>1296</v>
      </c>
      <c r="AB2" s="50" t="s">
        <v>1297</v>
      </c>
      <c r="AC2" s="49" t="s">
        <v>1298</v>
      </c>
      <c r="AD2" s="49" t="s">
        <v>1299</v>
      </c>
      <c r="AE2" s="49" t="s">
        <v>1300</v>
      </c>
      <c r="AF2" s="49" t="s">
        <v>1301</v>
      </c>
      <c r="AG2" s="49" t="s">
        <v>1302</v>
      </c>
      <c r="AH2" s="49" t="s">
        <v>1303</v>
      </c>
      <c r="AI2" s="49" t="s">
        <v>1304</v>
      </c>
      <c r="AJ2" s="49" t="s">
        <v>1305</v>
      </c>
      <c r="AK2" s="49" t="s">
        <v>1306</v>
      </c>
      <c r="AL2" s="49" t="s">
        <v>1307</v>
      </c>
      <c r="AM2" s="49" t="s">
        <v>1308</v>
      </c>
      <c r="AN2" s="49" t="s">
        <v>1309</v>
      </c>
      <c r="AO2" s="49" t="s">
        <v>1310</v>
      </c>
      <c r="AP2" s="49" t="s">
        <v>1311</v>
      </c>
      <c r="AQ2" s="46" t="s">
        <v>1312</v>
      </c>
    </row>
    <row r="3" spans="1:43" x14ac:dyDescent="0.2">
      <c r="A3" s="14" t="s">
        <v>903</v>
      </c>
      <c r="B3" s="51" t="s">
        <v>1313</v>
      </c>
      <c r="C3" s="14">
        <v>1</v>
      </c>
      <c r="D3" s="14">
        <v>0</v>
      </c>
      <c r="E3" s="14">
        <v>0</v>
      </c>
      <c r="F3" s="14">
        <v>1</v>
      </c>
      <c r="G3" s="14">
        <v>0</v>
      </c>
      <c r="H3" s="52">
        <v>0</v>
      </c>
      <c r="I3" s="52">
        <v>3</v>
      </c>
      <c r="J3" s="53">
        <v>1.1000000000000001</v>
      </c>
      <c r="K3" s="54">
        <v>410</v>
      </c>
      <c r="L3" s="55">
        <v>1</v>
      </c>
      <c r="M3" s="55" t="s">
        <v>1314</v>
      </c>
      <c r="N3" s="55" t="s">
        <v>1315</v>
      </c>
      <c r="O3" s="55" t="s">
        <v>1316</v>
      </c>
      <c r="P3" s="55" t="s">
        <v>1317</v>
      </c>
      <c r="Q3" s="54">
        <v>3</v>
      </c>
      <c r="R3" s="14">
        <v>0</v>
      </c>
      <c r="S3" s="14">
        <v>0</v>
      </c>
      <c r="T3" s="14">
        <v>3</v>
      </c>
      <c r="U3" s="14">
        <v>0</v>
      </c>
      <c r="V3" s="14" t="s">
        <v>1240</v>
      </c>
      <c r="W3" s="14" t="s">
        <v>1240</v>
      </c>
      <c r="X3" s="14" t="s">
        <v>1240</v>
      </c>
      <c r="Y3" s="14" t="s">
        <v>1240</v>
      </c>
      <c r="Z3" s="14" t="s">
        <v>1240</v>
      </c>
      <c r="AD3" s="14">
        <v>4.4999999999999998E-2</v>
      </c>
      <c r="AE3" s="14">
        <v>0</v>
      </c>
      <c r="AF3" s="14">
        <v>0.39700000000000002</v>
      </c>
      <c r="AG3" s="14">
        <v>1.2999999999999999E-2</v>
      </c>
      <c r="AH3" s="14">
        <v>97.62</v>
      </c>
      <c r="AI3" s="14">
        <v>1.881</v>
      </c>
      <c r="AJ3" s="14">
        <v>4.3999999999999997E-2</v>
      </c>
      <c r="AK3" s="14">
        <v>0</v>
      </c>
      <c r="AL3" s="14">
        <v>0</v>
      </c>
      <c r="AM3" s="14">
        <v>0</v>
      </c>
      <c r="AN3" s="14">
        <v>0</v>
      </c>
      <c r="AO3" s="14">
        <v>0</v>
      </c>
      <c r="AP3" s="14">
        <v>0</v>
      </c>
      <c r="AQ3" s="14">
        <v>0.96152000000000004</v>
      </c>
    </row>
    <row r="4" spans="1:43" x14ac:dyDescent="0.2">
      <c r="A4" s="14" t="s">
        <v>917</v>
      </c>
      <c r="B4" s="51" t="s">
        <v>1318</v>
      </c>
      <c r="C4" s="14">
        <v>3</v>
      </c>
      <c r="D4" s="14">
        <v>0</v>
      </c>
      <c r="E4" s="14">
        <v>0</v>
      </c>
      <c r="F4" s="14">
        <v>3</v>
      </c>
      <c r="G4" s="14">
        <v>0</v>
      </c>
      <c r="H4" s="52">
        <v>0</v>
      </c>
      <c r="I4" s="52">
        <v>33</v>
      </c>
      <c r="J4" s="53">
        <v>5.4219999999999997</v>
      </c>
      <c r="K4" s="54">
        <v>177</v>
      </c>
      <c r="L4" s="55">
        <v>0.52</v>
      </c>
      <c r="M4" s="55" t="s">
        <v>1314</v>
      </c>
      <c r="N4" s="55" t="s">
        <v>1315</v>
      </c>
      <c r="O4" s="55" t="s">
        <v>1316</v>
      </c>
      <c r="P4" s="55" t="s">
        <v>1317</v>
      </c>
      <c r="Q4" s="54">
        <v>0</v>
      </c>
      <c r="R4" s="14">
        <v>0</v>
      </c>
      <c r="S4" s="14">
        <v>0</v>
      </c>
      <c r="T4" s="14">
        <v>0</v>
      </c>
      <c r="U4" s="14">
        <v>0</v>
      </c>
      <c r="V4" s="14" t="s">
        <v>1240</v>
      </c>
      <c r="W4" s="14">
        <v>157.12</v>
      </c>
      <c r="X4" s="14">
        <v>62</v>
      </c>
      <c r="Y4" s="14" t="s">
        <v>1240</v>
      </c>
      <c r="Z4" s="14" t="s">
        <v>1319</v>
      </c>
      <c r="AD4" s="14">
        <v>1.8E-3</v>
      </c>
      <c r="AE4" s="14">
        <v>0</v>
      </c>
      <c r="AF4" s="14">
        <v>0.28989999999999999</v>
      </c>
      <c r="AG4" s="14">
        <v>0.36880000000000002</v>
      </c>
      <c r="AH4" s="14">
        <v>96.962299999999999</v>
      </c>
      <c r="AI4" s="14">
        <v>2.2667999999999999</v>
      </c>
      <c r="AJ4" s="14">
        <v>9.9599999999999994E-2</v>
      </c>
      <c r="AK4" s="14">
        <v>2.3E-3</v>
      </c>
      <c r="AL4" s="14">
        <v>6.8999999999999999E-3</v>
      </c>
      <c r="AM4" s="14">
        <v>6.9999999999999999E-4</v>
      </c>
      <c r="AN4" s="14">
        <v>5.9999999999999995E-4</v>
      </c>
      <c r="AO4" s="14">
        <v>0</v>
      </c>
      <c r="AP4" s="14">
        <v>2.9999999999999997E-4</v>
      </c>
      <c r="AQ4" s="14">
        <v>0.94867000000000001</v>
      </c>
    </row>
    <row r="5" spans="1:43" x14ac:dyDescent="0.2">
      <c r="A5" s="14" t="s">
        <v>922</v>
      </c>
      <c r="B5" s="51" t="s">
        <v>1313</v>
      </c>
      <c r="C5" s="14">
        <v>4</v>
      </c>
      <c r="D5" s="14">
        <v>1</v>
      </c>
      <c r="E5" s="14">
        <v>0</v>
      </c>
      <c r="F5" s="14">
        <v>5</v>
      </c>
      <c r="G5" s="14">
        <v>0</v>
      </c>
      <c r="H5" s="52">
        <v>0</v>
      </c>
      <c r="I5" s="52">
        <v>20</v>
      </c>
      <c r="J5" s="53">
        <v>12</v>
      </c>
      <c r="K5" s="54">
        <v>410</v>
      </c>
      <c r="L5" s="55">
        <v>0.83</v>
      </c>
      <c r="M5" s="55" t="s">
        <v>1314</v>
      </c>
      <c r="N5" s="55" t="s">
        <v>1315</v>
      </c>
      <c r="O5" s="55" t="s">
        <v>1316</v>
      </c>
      <c r="P5" s="55" t="s">
        <v>1317</v>
      </c>
      <c r="Q5" s="54">
        <v>12</v>
      </c>
      <c r="R5" s="14">
        <v>0</v>
      </c>
      <c r="S5" s="14">
        <v>0</v>
      </c>
      <c r="T5" s="14">
        <v>12</v>
      </c>
      <c r="U5" s="14">
        <v>0</v>
      </c>
      <c r="V5" s="14" t="s">
        <v>1240</v>
      </c>
      <c r="W5" s="14" t="s">
        <v>1240</v>
      </c>
      <c r="X5" s="14" t="s">
        <v>1240</v>
      </c>
      <c r="Y5" s="14" t="s">
        <v>1240</v>
      </c>
      <c r="Z5" s="14" t="s">
        <v>1240</v>
      </c>
      <c r="AD5" s="14">
        <v>1.7444000000000001E-2</v>
      </c>
      <c r="AE5" s="14">
        <v>0</v>
      </c>
      <c r="AF5" s="14">
        <v>0.25911000000000001</v>
      </c>
      <c r="AG5" s="14">
        <v>2.6890000000000001E-2</v>
      </c>
      <c r="AH5" s="14">
        <v>97.560599999999994</v>
      </c>
      <c r="AI5" s="14">
        <v>2.0668000000000002</v>
      </c>
      <c r="AJ5" s="14">
        <v>5.8999999999999997E-2</v>
      </c>
      <c r="AK5" s="14">
        <v>4.8900000000000002E-3</v>
      </c>
      <c r="AL5" s="14">
        <v>5.3299999999999997E-3</v>
      </c>
      <c r="AM5" s="14">
        <v>0</v>
      </c>
      <c r="AN5" s="14">
        <v>0</v>
      </c>
      <c r="AO5" s="14">
        <v>0</v>
      </c>
      <c r="AP5" s="14">
        <v>0</v>
      </c>
      <c r="AQ5" s="14">
        <v>0.95704999999999996</v>
      </c>
    </row>
    <row r="6" spans="1:43" x14ac:dyDescent="0.2">
      <c r="A6" s="14" t="s">
        <v>795</v>
      </c>
      <c r="B6" s="51" t="s">
        <v>1320</v>
      </c>
      <c r="C6" s="14">
        <v>4</v>
      </c>
      <c r="D6" s="14">
        <v>2</v>
      </c>
      <c r="E6" s="14">
        <v>0</v>
      </c>
      <c r="F6" s="14">
        <v>4</v>
      </c>
      <c r="G6" s="14">
        <v>0</v>
      </c>
      <c r="H6" s="52">
        <v>0</v>
      </c>
      <c r="I6" s="52">
        <v>660</v>
      </c>
      <c r="J6" s="53">
        <v>8.9469999999999992</v>
      </c>
      <c r="K6" s="54">
        <v>600</v>
      </c>
      <c r="L6" s="55">
        <v>2.5</v>
      </c>
      <c r="M6" s="55" t="s">
        <v>1314</v>
      </c>
      <c r="N6" s="55" t="s">
        <v>1315</v>
      </c>
      <c r="O6" s="55" t="s">
        <v>1316</v>
      </c>
      <c r="P6" s="55" t="s">
        <v>1317</v>
      </c>
      <c r="Q6" s="54">
        <v>4</v>
      </c>
      <c r="R6" s="14">
        <v>0</v>
      </c>
      <c r="S6" s="14">
        <v>0</v>
      </c>
      <c r="T6" s="14">
        <v>4</v>
      </c>
      <c r="U6" s="14">
        <v>0</v>
      </c>
      <c r="V6" s="14" t="s">
        <v>1240</v>
      </c>
      <c r="W6" s="14">
        <v>298</v>
      </c>
      <c r="X6" s="14">
        <v>73</v>
      </c>
      <c r="Y6" s="14" t="s">
        <v>1240</v>
      </c>
      <c r="Z6" s="14" t="s">
        <v>1317</v>
      </c>
      <c r="AA6" s="14" t="s">
        <v>1321</v>
      </c>
      <c r="AD6" s="14">
        <v>5.7000000000000002E-3</v>
      </c>
      <c r="AE6" s="14">
        <v>0</v>
      </c>
      <c r="AF6" s="14">
        <v>0.26989999999999997</v>
      </c>
      <c r="AG6" s="14">
        <v>1.2999999999999999E-2</v>
      </c>
      <c r="AH6" s="14">
        <v>98.180499999999995</v>
      </c>
      <c r="AI6" s="14">
        <v>1.4926999999999999</v>
      </c>
      <c r="AJ6" s="14">
        <v>3.3300000000000003E-2</v>
      </c>
      <c r="AK6" s="14">
        <v>1.6999999999999999E-3</v>
      </c>
      <c r="AL6" s="14">
        <v>3.2000000000000002E-3</v>
      </c>
      <c r="AM6" s="14">
        <v>0</v>
      </c>
      <c r="AN6" s="14">
        <v>0</v>
      </c>
      <c r="AO6" s="14">
        <v>0</v>
      </c>
      <c r="AP6" s="14">
        <v>0</v>
      </c>
      <c r="AQ6" s="14">
        <v>0.96921999999999997</v>
      </c>
    </row>
    <row r="7" spans="1:43" x14ac:dyDescent="0.2">
      <c r="A7" s="14" t="s">
        <v>927</v>
      </c>
      <c r="B7" s="51" t="s">
        <v>1313</v>
      </c>
      <c r="C7" s="14">
        <v>6</v>
      </c>
      <c r="D7" s="14">
        <v>3</v>
      </c>
      <c r="E7" s="14">
        <v>0</v>
      </c>
      <c r="F7" s="14">
        <v>1</v>
      </c>
      <c r="G7" s="14">
        <v>0</v>
      </c>
      <c r="H7" s="52">
        <v>0</v>
      </c>
      <c r="I7" s="52">
        <v>30</v>
      </c>
      <c r="J7" s="53">
        <v>5.2</v>
      </c>
      <c r="K7" s="54">
        <v>410</v>
      </c>
      <c r="L7" s="55">
        <v>8.3000000000000004E-2</v>
      </c>
      <c r="M7" s="55" t="s">
        <v>1314</v>
      </c>
      <c r="N7" s="55" t="s">
        <v>1315</v>
      </c>
      <c r="O7" s="55" t="s">
        <v>1316</v>
      </c>
      <c r="P7" s="55" t="s">
        <v>1317</v>
      </c>
      <c r="Q7" s="54">
        <v>2</v>
      </c>
      <c r="R7" s="14">
        <v>0</v>
      </c>
      <c r="S7" s="14">
        <v>0</v>
      </c>
      <c r="T7" s="14">
        <v>2</v>
      </c>
      <c r="U7" s="14">
        <v>0</v>
      </c>
      <c r="V7" s="14" t="s">
        <v>1240</v>
      </c>
      <c r="W7" s="14" t="s">
        <v>1240</v>
      </c>
      <c r="X7" s="14" t="s">
        <v>1240</v>
      </c>
      <c r="Y7" s="14" t="s">
        <v>1240</v>
      </c>
      <c r="Z7" s="14" t="s">
        <v>1240</v>
      </c>
      <c r="AD7" s="14">
        <v>0</v>
      </c>
      <c r="AE7" s="14">
        <v>0</v>
      </c>
      <c r="AF7" s="14">
        <v>0.16</v>
      </c>
      <c r="AG7" s="14">
        <v>1.0999999999999999E-2</v>
      </c>
      <c r="AH7" s="14">
        <v>97.57</v>
      </c>
      <c r="AI7" s="14">
        <v>2.1859999999999999</v>
      </c>
      <c r="AJ7" s="14">
        <v>7.0000000000000007E-2</v>
      </c>
      <c r="AK7" s="14">
        <v>1E-3</v>
      </c>
      <c r="AL7" s="14">
        <v>2E-3</v>
      </c>
      <c r="AM7" s="14">
        <v>0</v>
      </c>
      <c r="AN7" s="14">
        <v>0</v>
      </c>
      <c r="AO7" s="14">
        <v>0</v>
      </c>
      <c r="AP7" s="14">
        <v>0</v>
      </c>
      <c r="AQ7" s="14">
        <v>0.95492999999999995</v>
      </c>
    </row>
    <row r="8" spans="1:43" x14ac:dyDescent="0.2">
      <c r="A8" s="14" t="s">
        <v>899</v>
      </c>
      <c r="B8" s="51" t="s">
        <v>1322</v>
      </c>
      <c r="C8" s="14">
        <v>5</v>
      </c>
      <c r="D8" s="14">
        <v>0</v>
      </c>
      <c r="E8" s="14">
        <v>0</v>
      </c>
      <c r="F8" s="14">
        <v>1</v>
      </c>
      <c r="G8" s="14">
        <v>0</v>
      </c>
      <c r="H8" s="52">
        <v>0</v>
      </c>
      <c r="I8" s="52">
        <v>1</v>
      </c>
      <c r="J8" s="53">
        <v>5.2104600000000003</v>
      </c>
      <c r="K8" s="54" t="s">
        <v>1240</v>
      </c>
      <c r="L8" s="55" t="s">
        <v>1240</v>
      </c>
      <c r="M8" s="55" t="s">
        <v>1314</v>
      </c>
      <c r="N8" s="55" t="s">
        <v>1315</v>
      </c>
      <c r="O8" s="55" t="s">
        <v>1316</v>
      </c>
      <c r="P8" s="55" t="s">
        <v>1317</v>
      </c>
      <c r="Q8" s="54">
        <v>2</v>
      </c>
      <c r="R8" s="14">
        <v>2</v>
      </c>
      <c r="S8" s="14">
        <v>0</v>
      </c>
      <c r="T8" s="14">
        <v>0</v>
      </c>
      <c r="U8" s="14">
        <v>1</v>
      </c>
      <c r="V8" s="14" t="s">
        <v>1240</v>
      </c>
      <c r="W8" s="14" t="s">
        <v>1240</v>
      </c>
      <c r="X8" s="14" t="s">
        <v>1240</v>
      </c>
      <c r="Y8" s="14" t="s">
        <v>1240</v>
      </c>
      <c r="Z8" s="14" t="s">
        <v>1240</v>
      </c>
      <c r="AD8" s="14">
        <v>0</v>
      </c>
      <c r="AE8" s="14">
        <v>2.2800000000000001E-2</v>
      </c>
      <c r="AF8" s="14">
        <v>0.27</v>
      </c>
      <c r="AG8" s="14">
        <v>0</v>
      </c>
      <c r="AH8" s="14">
        <v>97.39</v>
      </c>
      <c r="AI8" s="14">
        <v>2.19</v>
      </c>
      <c r="AJ8" s="14">
        <v>8.6900000000000005E-2</v>
      </c>
      <c r="AK8" s="14">
        <v>1.6999999999999999E-3</v>
      </c>
      <c r="AL8" s="14">
        <v>0</v>
      </c>
      <c r="AM8" s="14">
        <v>0</v>
      </c>
      <c r="AN8" s="14">
        <v>0</v>
      </c>
      <c r="AO8" s="14">
        <v>0</v>
      </c>
      <c r="AP8" s="14">
        <v>0</v>
      </c>
      <c r="AQ8" s="14">
        <v>0.95445000000000002</v>
      </c>
    </row>
    <row r="9" spans="1:43" x14ac:dyDescent="0.2">
      <c r="A9" s="14" t="s">
        <v>898</v>
      </c>
      <c r="B9" s="51" t="s">
        <v>1322</v>
      </c>
      <c r="C9" s="14">
        <v>3</v>
      </c>
      <c r="D9" s="14">
        <v>0</v>
      </c>
      <c r="E9" s="14">
        <v>0</v>
      </c>
      <c r="F9" s="14">
        <v>0</v>
      </c>
      <c r="G9" s="14">
        <v>1</v>
      </c>
      <c r="H9" s="52">
        <v>0</v>
      </c>
      <c r="I9" s="52">
        <v>1</v>
      </c>
      <c r="J9" s="53">
        <v>5.7319610000000001</v>
      </c>
      <c r="K9" s="54" t="s">
        <v>1240</v>
      </c>
      <c r="L9" s="55" t="s">
        <v>1240</v>
      </c>
      <c r="M9" s="55" t="s">
        <v>1314</v>
      </c>
      <c r="N9" s="55" t="s">
        <v>1315</v>
      </c>
      <c r="O9" s="55" t="s">
        <v>1316</v>
      </c>
      <c r="P9" s="55" t="s">
        <v>1317</v>
      </c>
      <c r="Q9" s="54">
        <v>2</v>
      </c>
      <c r="R9" s="14">
        <v>2</v>
      </c>
      <c r="S9" s="14">
        <v>0</v>
      </c>
      <c r="T9" s="14">
        <v>0</v>
      </c>
      <c r="U9" s="14">
        <v>1</v>
      </c>
      <c r="V9" s="14" t="s">
        <v>1240</v>
      </c>
      <c r="W9" s="14" t="s">
        <v>1240</v>
      </c>
      <c r="X9" s="14" t="s">
        <v>1240</v>
      </c>
      <c r="Y9" s="14" t="s">
        <v>1240</v>
      </c>
      <c r="Z9" s="14" t="s">
        <v>1240</v>
      </c>
      <c r="AD9" s="14">
        <v>0</v>
      </c>
      <c r="AE9" s="14">
        <v>3.1199999999999999E-2</v>
      </c>
      <c r="AF9" s="14">
        <v>0.63</v>
      </c>
      <c r="AG9" s="14">
        <v>0</v>
      </c>
      <c r="AH9" s="14">
        <v>96.98</v>
      </c>
      <c r="AI9" s="14">
        <v>2.1800000000000002</v>
      </c>
      <c r="AJ9" s="14">
        <v>8.3400000000000002E-2</v>
      </c>
      <c r="AK9" s="14">
        <v>0</v>
      </c>
      <c r="AL9" s="14">
        <v>2.8999999999999998E-3</v>
      </c>
      <c r="AM9" s="14">
        <v>0</v>
      </c>
      <c r="AN9" s="14">
        <v>0</v>
      </c>
      <c r="AO9" s="14">
        <v>0</v>
      </c>
      <c r="AP9" s="14">
        <v>0</v>
      </c>
      <c r="AQ9" s="14">
        <v>0.95450999999999997</v>
      </c>
    </row>
    <row r="10" spans="1:43" x14ac:dyDescent="0.2">
      <c r="A10" s="14" t="s">
        <v>918</v>
      </c>
      <c r="B10" s="51" t="s">
        <v>1318</v>
      </c>
      <c r="C10" s="14">
        <v>1</v>
      </c>
      <c r="D10" s="14">
        <v>0</v>
      </c>
      <c r="E10" s="14">
        <v>0</v>
      </c>
      <c r="F10" s="14">
        <v>2</v>
      </c>
      <c r="G10" s="14">
        <v>0</v>
      </c>
      <c r="H10" s="52">
        <v>3.36</v>
      </c>
      <c r="I10" s="52">
        <v>10.08</v>
      </c>
      <c r="J10" s="53">
        <v>1.4350000000000001</v>
      </c>
      <c r="K10" s="54">
        <v>168</v>
      </c>
      <c r="L10" s="55">
        <v>0.83330000000000004</v>
      </c>
      <c r="M10" s="55" t="s">
        <v>1314</v>
      </c>
      <c r="N10" s="55" t="s">
        <v>1315</v>
      </c>
      <c r="O10" s="55" t="s">
        <v>1316</v>
      </c>
      <c r="P10" s="55" t="s">
        <v>1317</v>
      </c>
      <c r="Q10" s="54">
        <v>7</v>
      </c>
      <c r="R10" s="14">
        <v>2</v>
      </c>
      <c r="S10" s="14">
        <v>0</v>
      </c>
      <c r="T10" s="14">
        <v>5</v>
      </c>
      <c r="U10" s="14">
        <v>0</v>
      </c>
      <c r="V10" s="14" t="s">
        <v>1240</v>
      </c>
      <c r="W10" s="14">
        <v>97.5</v>
      </c>
      <c r="X10" s="14">
        <v>72</v>
      </c>
      <c r="Y10" s="14">
        <v>65.7</v>
      </c>
      <c r="Z10" s="14" t="s">
        <v>1317</v>
      </c>
      <c r="AA10" s="14" t="s">
        <v>1323</v>
      </c>
      <c r="AD10" s="14">
        <v>0</v>
      </c>
      <c r="AE10" s="14">
        <v>0</v>
      </c>
      <c r="AF10" s="14">
        <v>0.56799999999999995</v>
      </c>
      <c r="AG10" s="14">
        <v>0.12959999999999999</v>
      </c>
      <c r="AH10" s="14">
        <v>76.772400000000005</v>
      </c>
      <c r="AI10" s="14">
        <v>14.938499999999999</v>
      </c>
      <c r="AJ10" s="14">
        <v>4.9454000000000002</v>
      </c>
      <c r="AK10" s="14">
        <v>0.52010000000000001</v>
      </c>
      <c r="AL10" s="14">
        <v>1.2899</v>
      </c>
      <c r="AM10" s="14">
        <v>0.26779999999999998</v>
      </c>
      <c r="AN10" s="14">
        <v>0.34229999999999999</v>
      </c>
      <c r="AO10" s="14">
        <v>8.8999999999999999E-3</v>
      </c>
      <c r="AP10" s="14">
        <v>0.217</v>
      </c>
      <c r="AQ10" s="14">
        <v>0.57613999999999999</v>
      </c>
    </row>
    <row r="11" spans="1:43" x14ac:dyDescent="0.2">
      <c r="A11" s="14" t="s">
        <v>790</v>
      </c>
      <c r="B11" s="51" t="s">
        <v>1320</v>
      </c>
      <c r="C11" s="14">
        <v>4</v>
      </c>
      <c r="D11" s="14">
        <v>2</v>
      </c>
      <c r="E11" s="14">
        <v>0</v>
      </c>
      <c r="F11" s="14">
        <v>3</v>
      </c>
      <c r="G11" s="14">
        <v>0</v>
      </c>
      <c r="H11" s="52">
        <v>0</v>
      </c>
      <c r="I11" s="52">
        <v>0</v>
      </c>
      <c r="J11" s="53">
        <v>4.2930000000000001</v>
      </c>
      <c r="K11" s="54">
        <v>625</v>
      </c>
      <c r="L11" s="55">
        <v>3</v>
      </c>
      <c r="M11" s="55" t="s">
        <v>1314</v>
      </c>
      <c r="N11" s="55" t="s">
        <v>1315</v>
      </c>
      <c r="O11" s="55" t="s">
        <v>1316</v>
      </c>
      <c r="P11" s="55" t="s">
        <v>1317</v>
      </c>
      <c r="Q11" s="54">
        <v>2</v>
      </c>
      <c r="R11" s="14">
        <v>0</v>
      </c>
      <c r="S11" s="14">
        <v>0</v>
      </c>
      <c r="T11" s="14">
        <v>2</v>
      </c>
      <c r="U11" s="14">
        <v>0</v>
      </c>
      <c r="V11" s="14" t="s">
        <v>1240</v>
      </c>
      <c r="W11" s="14">
        <v>297.5</v>
      </c>
      <c r="X11" s="14">
        <v>58</v>
      </c>
      <c r="Y11" s="14" t="s">
        <v>1240</v>
      </c>
      <c r="Z11" s="14" t="s">
        <v>1317</v>
      </c>
      <c r="AA11" s="14" t="s">
        <v>1321</v>
      </c>
      <c r="AD11" s="14">
        <v>4.4000000000000003E-3</v>
      </c>
      <c r="AE11" s="14">
        <v>0</v>
      </c>
      <c r="AF11" s="14">
        <v>0.22789999999999999</v>
      </c>
      <c r="AG11" s="14">
        <v>2.0199999999999999E-2</v>
      </c>
      <c r="AH11" s="14">
        <v>98.196899999999999</v>
      </c>
      <c r="AI11" s="14">
        <v>1.5042</v>
      </c>
      <c r="AJ11" s="14">
        <v>3.7999999999999999E-2</v>
      </c>
      <c r="AK11" s="14">
        <v>2.2000000000000001E-3</v>
      </c>
      <c r="AL11" s="14">
        <v>6.1999999999999998E-3</v>
      </c>
      <c r="AM11" s="14">
        <v>0</v>
      </c>
      <c r="AN11" s="14">
        <v>0</v>
      </c>
      <c r="AO11" s="14">
        <v>0</v>
      </c>
      <c r="AP11" s="14">
        <v>0</v>
      </c>
      <c r="AQ11" s="14">
        <v>0.96867000000000003</v>
      </c>
    </row>
    <row r="12" spans="1:43" x14ac:dyDescent="0.2">
      <c r="A12" s="14" t="s">
        <v>789</v>
      </c>
      <c r="B12" s="51" t="s">
        <v>1320</v>
      </c>
      <c r="C12" s="14">
        <v>5</v>
      </c>
      <c r="D12" s="14">
        <v>4</v>
      </c>
      <c r="E12" s="14">
        <v>0</v>
      </c>
      <c r="F12" s="14">
        <v>4</v>
      </c>
      <c r="G12" s="14">
        <v>0</v>
      </c>
      <c r="H12" s="52">
        <v>0</v>
      </c>
      <c r="I12" s="52">
        <v>41.5</v>
      </c>
      <c r="J12" s="53">
        <v>5.8040000000000003</v>
      </c>
      <c r="K12" s="54">
        <v>433.33332999999999</v>
      </c>
      <c r="L12" s="55">
        <v>3</v>
      </c>
      <c r="M12" s="55" t="s">
        <v>1314</v>
      </c>
      <c r="N12" s="55" t="s">
        <v>1315</v>
      </c>
      <c r="O12" s="55" t="s">
        <v>1316</v>
      </c>
      <c r="P12" s="55" t="s">
        <v>1317</v>
      </c>
      <c r="Q12" s="54">
        <v>3</v>
      </c>
      <c r="R12" s="14">
        <v>0</v>
      </c>
      <c r="S12" s="14">
        <v>0</v>
      </c>
      <c r="T12" s="14">
        <v>3</v>
      </c>
      <c r="U12" s="14">
        <v>0</v>
      </c>
      <c r="V12" s="14" t="s">
        <v>1240</v>
      </c>
      <c r="W12" s="14">
        <v>299.25</v>
      </c>
      <c r="X12" s="14">
        <v>73.332999999999998</v>
      </c>
      <c r="Y12" s="14" t="s">
        <v>1240</v>
      </c>
      <c r="Z12" s="14" t="s">
        <v>1317</v>
      </c>
      <c r="AA12" s="14" t="s">
        <v>1321</v>
      </c>
      <c r="AD12" s="14">
        <v>2.7000000000000001E-3</v>
      </c>
      <c r="AE12" s="14">
        <v>0</v>
      </c>
      <c r="AF12" s="14">
        <v>0.28770000000000001</v>
      </c>
      <c r="AG12" s="14">
        <v>1.1599999999999999E-2</v>
      </c>
      <c r="AH12" s="14">
        <v>98.088800000000006</v>
      </c>
      <c r="AI12" s="14">
        <v>1.5640000000000001</v>
      </c>
      <c r="AJ12" s="14">
        <v>4.0899999999999999E-2</v>
      </c>
      <c r="AK12" s="14">
        <v>1.9E-3</v>
      </c>
      <c r="AL12" s="14">
        <v>2.3999999999999998E-3</v>
      </c>
      <c r="AM12" s="14">
        <v>0</v>
      </c>
      <c r="AN12" s="14">
        <v>0</v>
      </c>
      <c r="AO12" s="14">
        <v>0</v>
      </c>
      <c r="AP12" s="14">
        <v>0</v>
      </c>
      <c r="AQ12" s="14">
        <v>0.96765000000000001</v>
      </c>
    </row>
    <row r="13" spans="1:43" x14ac:dyDescent="0.2">
      <c r="A13" s="14" t="s">
        <v>928</v>
      </c>
      <c r="B13" s="51" t="s">
        <v>1313</v>
      </c>
      <c r="C13" s="14">
        <v>1</v>
      </c>
      <c r="D13" s="14">
        <v>1</v>
      </c>
      <c r="E13" s="14">
        <v>0</v>
      </c>
      <c r="F13" s="14">
        <v>2</v>
      </c>
      <c r="G13" s="14">
        <v>0</v>
      </c>
      <c r="H13" s="52">
        <v>0</v>
      </c>
      <c r="I13" s="52">
        <v>10</v>
      </c>
      <c r="J13" s="53">
        <v>2</v>
      </c>
      <c r="K13" s="54">
        <v>410</v>
      </c>
      <c r="L13" s="55">
        <v>1.083</v>
      </c>
      <c r="M13" s="55" t="s">
        <v>1314</v>
      </c>
      <c r="N13" s="55" t="s">
        <v>1315</v>
      </c>
      <c r="O13" s="55" t="s">
        <v>1316</v>
      </c>
      <c r="P13" s="55" t="s">
        <v>1317</v>
      </c>
      <c r="Q13" s="54">
        <v>3</v>
      </c>
      <c r="R13" s="14">
        <v>0</v>
      </c>
      <c r="S13" s="14">
        <v>0</v>
      </c>
      <c r="T13" s="14">
        <v>3</v>
      </c>
      <c r="U13" s="14">
        <v>0</v>
      </c>
      <c r="V13" s="14" t="s">
        <v>1240</v>
      </c>
      <c r="W13" s="14" t="s">
        <v>1240</v>
      </c>
      <c r="X13" s="14" t="s">
        <v>1240</v>
      </c>
      <c r="Y13" s="14" t="s">
        <v>1240</v>
      </c>
      <c r="Z13" s="14" t="s">
        <v>1240</v>
      </c>
      <c r="AD13" s="14">
        <v>0</v>
      </c>
      <c r="AE13" s="14">
        <v>0</v>
      </c>
      <c r="AF13" s="14">
        <v>0.25900000000000001</v>
      </c>
      <c r="AG13" s="14">
        <v>8.9999999999999993E-3</v>
      </c>
      <c r="AH13" s="14">
        <v>97.748000000000005</v>
      </c>
      <c r="AI13" s="14">
        <v>1.91</v>
      </c>
      <c r="AJ13" s="14">
        <v>6.2E-2</v>
      </c>
      <c r="AK13" s="14">
        <v>4.0000000000000001E-3</v>
      </c>
      <c r="AL13" s="14">
        <v>8.0000000000000002E-3</v>
      </c>
      <c r="AM13" s="14">
        <v>0</v>
      </c>
      <c r="AN13" s="14">
        <v>0</v>
      </c>
      <c r="AO13" s="14">
        <v>0</v>
      </c>
      <c r="AP13" s="14">
        <v>0</v>
      </c>
      <c r="AQ13" s="14">
        <v>0.96009</v>
      </c>
    </row>
    <row r="14" spans="1:43" x14ac:dyDescent="0.2">
      <c r="A14" s="14" t="s">
        <v>920</v>
      </c>
      <c r="B14" s="51" t="s">
        <v>1318</v>
      </c>
      <c r="C14" s="14">
        <v>1</v>
      </c>
      <c r="D14" s="14">
        <v>2</v>
      </c>
      <c r="E14" s="14">
        <v>0</v>
      </c>
      <c r="F14" s="14">
        <v>1</v>
      </c>
      <c r="G14" s="14">
        <v>0</v>
      </c>
      <c r="H14" s="52">
        <v>0</v>
      </c>
      <c r="I14" s="52">
        <v>4</v>
      </c>
      <c r="J14" s="53">
        <v>1.96</v>
      </c>
      <c r="K14" s="54">
        <v>215</v>
      </c>
      <c r="L14" s="55">
        <v>2</v>
      </c>
      <c r="M14" s="55" t="s">
        <v>1314</v>
      </c>
      <c r="N14" s="55" t="s">
        <v>1315</v>
      </c>
      <c r="O14" s="55" t="s">
        <v>1316</v>
      </c>
      <c r="P14" s="55" t="s">
        <v>1317</v>
      </c>
      <c r="Q14" s="54">
        <v>10</v>
      </c>
      <c r="R14" s="14">
        <v>7</v>
      </c>
      <c r="S14" s="14">
        <v>0</v>
      </c>
      <c r="T14" s="14">
        <v>3</v>
      </c>
      <c r="U14" s="14">
        <v>0</v>
      </c>
      <c r="V14" s="14" t="s">
        <v>1240</v>
      </c>
      <c r="W14" s="14">
        <v>144.08000000000001</v>
      </c>
      <c r="X14" s="14">
        <v>54</v>
      </c>
      <c r="Y14" s="14" t="s">
        <v>1240</v>
      </c>
      <c r="Z14" s="14" t="s">
        <v>1319</v>
      </c>
      <c r="AD14" s="14">
        <v>4.0000000000000002E-4</v>
      </c>
      <c r="AE14" s="14">
        <v>0</v>
      </c>
      <c r="AF14" s="14">
        <v>0.2324</v>
      </c>
      <c r="AG14" s="14">
        <v>0.24030000000000001</v>
      </c>
      <c r="AH14" s="14">
        <v>96.520399999999995</v>
      </c>
      <c r="AI14" s="14">
        <v>2.8450000000000002</v>
      </c>
      <c r="AJ14" s="14">
        <v>0.1489</v>
      </c>
      <c r="AK14" s="14">
        <v>2.2000000000000001E-3</v>
      </c>
      <c r="AL14" s="14">
        <v>1.04E-2</v>
      </c>
      <c r="AM14" s="14">
        <v>0</v>
      </c>
      <c r="AN14" s="14">
        <v>0</v>
      </c>
      <c r="AO14" s="14">
        <v>0</v>
      </c>
      <c r="AP14" s="14">
        <v>0</v>
      </c>
      <c r="AQ14" s="14">
        <v>0.93757000000000001</v>
      </c>
    </row>
    <row r="15" spans="1:43" x14ac:dyDescent="0.2">
      <c r="A15" s="14" t="s">
        <v>900</v>
      </c>
      <c r="B15" s="51" t="s">
        <v>1322</v>
      </c>
      <c r="C15" s="14">
        <v>3</v>
      </c>
      <c r="D15" s="14">
        <v>0</v>
      </c>
      <c r="E15" s="14">
        <v>0</v>
      </c>
      <c r="F15" s="14">
        <v>2</v>
      </c>
      <c r="G15" s="14">
        <v>0</v>
      </c>
      <c r="H15" s="52">
        <v>0</v>
      </c>
      <c r="I15" s="52">
        <v>1</v>
      </c>
      <c r="J15" s="53">
        <v>6.0532899999999996</v>
      </c>
      <c r="K15" s="54" t="s">
        <v>1240</v>
      </c>
      <c r="L15" s="55" t="s">
        <v>1240</v>
      </c>
      <c r="M15" s="55" t="s">
        <v>1314</v>
      </c>
      <c r="N15" s="55" t="s">
        <v>1315</v>
      </c>
      <c r="O15" s="55" t="s">
        <v>1316</v>
      </c>
      <c r="P15" s="55" t="s">
        <v>1317</v>
      </c>
      <c r="Q15" s="54">
        <v>2</v>
      </c>
      <c r="R15" s="14">
        <v>2</v>
      </c>
      <c r="S15" s="14">
        <v>0</v>
      </c>
      <c r="T15" s="14">
        <v>0</v>
      </c>
      <c r="U15" s="14">
        <v>1</v>
      </c>
      <c r="V15" s="14" t="s">
        <v>1240</v>
      </c>
      <c r="W15" s="14" t="s">
        <v>1240</v>
      </c>
      <c r="X15" s="14" t="s">
        <v>1240</v>
      </c>
      <c r="Y15" s="14" t="s">
        <v>1240</v>
      </c>
      <c r="Z15" s="14" t="s">
        <v>1240</v>
      </c>
      <c r="AD15" s="14">
        <v>0</v>
      </c>
      <c r="AE15" s="14">
        <v>1.77E-2</v>
      </c>
      <c r="AF15" s="14">
        <v>0.22</v>
      </c>
      <c r="AG15" s="14">
        <v>1.7000000000000001E-2</v>
      </c>
      <c r="AH15" s="14">
        <v>97.58</v>
      </c>
      <c r="AI15" s="14">
        <v>2.0699999999999998</v>
      </c>
      <c r="AJ15" s="14">
        <v>6.3200000000000006E-2</v>
      </c>
      <c r="AK15" s="14">
        <v>8.0000000000000004E-4</v>
      </c>
      <c r="AL15" s="14">
        <v>2.8999999999999998E-3</v>
      </c>
      <c r="AM15" s="14">
        <v>0</v>
      </c>
      <c r="AN15" s="14">
        <v>0</v>
      </c>
      <c r="AO15" s="14">
        <v>0</v>
      </c>
      <c r="AP15" s="14">
        <v>0</v>
      </c>
      <c r="AQ15" s="14">
        <v>0.95721999999999996</v>
      </c>
    </row>
    <row r="16" spans="1:43" x14ac:dyDescent="0.2">
      <c r="A16" s="14" t="s">
        <v>907</v>
      </c>
      <c r="B16" s="51" t="s">
        <v>1324</v>
      </c>
      <c r="C16" s="14">
        <v>6</v>
      </c>
      <c r="D16" s="14">
        <v>0</v>
      </c>
      <c r="E16" s="14">
        <v>0</v>
      </c>
      <c r="F16" s="14">
        <v>6</v>
      </c>
      <c r="G16" s="14">
        <v>1</v>
      </c>
      <c r="H16" s="52">
        <v>0</v>
      </c>
      <c r="I16" s="52">
        <v>10</v>
      </c>
      <c r="J16" s="53">
        <v>4.7487000000000004</v>
      </c>
      <c r="K16" s="54">
        <v>406</v>
      </c>
      <c r="L16" s="55">
        <v>1.9698630136986301</v>
      </c>
      <c r="M16" s="55" t="s">
        <v>1314</v>
      </c>
      <c r="N16" s="55" t="s">
        <v>1315</v>
      </c>
      <c r="O16" s="55" t="s">
        <v>1316</v>
      </c>
      <c r="P16" s="55" t="s">
        <v>1317</v>
      </c>
      <c r="Q16" s="54">
        <v>0</v>
      </c>
      <c r="R16" s="14">
        <v>0</v>
      </c>
      <c r="S16" s="14">
        <v>0</v>
      </c>
      <c r="T16" s="14">
        <v>0</v>
      </c>
      <c r="U16" s="14">
        <v>0</v>
      </c>
      <c r="V16" s="14">
        <v>0</v>
      </c>
      <c r="W16" s="14">
        <v>404.44666999999998</v>
      </c>
      <c r="X16" s="14">
        <v>59.693300000000001</v>
      </c>
      <c r="Y16" s="14" t="s">
        <v>1240</v>
      </c>
      <c r="Z16" s="14" t="s">
        <v>1319</v>
      </c>
      <c r="AD16" s="14">
        <v>2.29E-2</v>
      </c>
      <c r="AE16" s="14">
        <v>0</v>
      </c>
      <c r="AF16" s="14">
        <v>0.32790000000000002</v>
      </c>
      <c r="AG16" s="14">
        <v>2.3300000000000001E-2</v>
      </c>
      <c r="AH16" s="14">
        <v>96.935599999999994</v>
      </c>
      <c r="AI16" s="14">
        <v>2.5449999999999999</v>
      </c>
      <c r="AJ16" s="14">
        <v>0.1216</v>
      </c>
      <c r="AK16" s="14">
        <v>1.23E-2</v>
      </c>
      <c r="AL16" s="14">
        <v>1.14E-2</v>
      </c>
      <c r="AM16" s="14">
        <v>0</v>
      </c>
      <c r="AN16" s="14">
        <v>0</v>
      </c>
      <c r="AO16" s="14">
        <v>0</v>
      </c>
      <c r="AP16" s="14">
        <v>0</v>
      </c>
      <c r="AQ16" s="14">
        <v>0.94562999999999997</v>
      </c>
    </row>
    <row r="17" spans="1:43" x14ac:dyDescent="0.2">
      <c r="A17" s="14" t="s">
        <v>787</v>
      </c>
      <c r="B17" s="51" t="s">
        <v>1320</v>
      </c>
      <c r="C17" s="14">
        <v>2</v>
      </c>
      <c r="D17" s="14">
        <v>0</v>
      </c>
      <c r="E17" s="14">
        <v>0</v>
      </c>
      <c r="F17" s="14">
        <v>2</v>
      </c>
      <c r="G17" s="14">
        <v>0</v>
      </c>
      <c r="H17" s="52">
        <v>0</v>
      </c>
      <c r="I17" s="52">
        <v>9.3000000000000007</v>
      </c>
      <c r="J17" s="53">
        <v>1.5569999999999999</v>
      </c>
      <c r="K17" s="54">
        <v>320</v>
      </c>
      <c r="L17" s="55">
        <v>3.5</v>
      </c>
      <c r="M17" s="55" t="s">
        <v>1314</v>
      </c>
      <c r="N17" s="55" t="s">
        <v>1315</v>
      </c>
      <c r="O17" s="55" t="s">
        <v>1316</v>
      </c>
      <c r="P17" s="55" t="s">
        <v>1317</v>
      </c>
      <c r="Q17" s="54">
        <v>2</v>
      </c>
      <c r="R17" s="14">
        <v>0</v>
      </c>
      <c r="S17" s="14">
        <v>0</v>
      </c>
      <c r="T17" s="14">
        <v>2</v>
      </c>
      <c r="U17" s="14">
        <v>0</v>
      </c>
      <c r="V17" s="14" t="s">
        <v>1240</v>
      </c>
      <c r="W17" s="14">
        <v>265</v>
      </c>
      <c r="X17" s="14">
        <v>47</v>
      </c>
      <c r="Y17" s="14" t="s">
        <v>1240</v>
      </c>
      <c r="Z17" s="14" t="s">
        <v>1317</v>
      </c>
      <c r="AA17" s="14" t="s">
        <v>1321</v>
      </c>
      <c r="AD17" s="14">
        <v>2.8999999999999998E-3</v>
      </c>
      <c r="AE17" s="14">
        <v>0</v>
      </c>
      <c r="AF17" s="14">
        <v>0.18840000000000001</v>
      </c>
      <c r="AG17" s="14">
        <v>2.0199999999999999E-2</v>
      </c>
      <c r="AH17" s="14">
        <v>98.416899999999998</v>
      </c>
      <c r="AI17" s="14">
        <v>1.3326</v>
      </c>
      <c r="AJ17" s="14">
        <v>2.9000000000000001E-2</v>
      </c>
      <c r="AK17" s="14">
        <v>4.3E-3</v>
      </c>
      <c r="AL17" s="14">
        <v>5.7000000000000002E-3</v>
      </c>
      <c r="AM17" s="14">
        <v>0</v>
      </c>
      <c r="AN17" s="14">
        <v>0</v>
      </c>
      <c r="AO17" s="14">
        <v>0</v>
      </c>
      <c r="AP17" s="14">
        <v>0</v>
      </c>
      <c r="AQ17" s="14">
        <v>0.97221999999999997</v>
      </c>
    </row>
    <row r="18" spans="1:43" x14ac:dyDescent="0.2">
      <c r="A18" s="14" t="s">
        <v>919</v>
      </c>
      <c r="B18" s="51" t="s">
        <v>1318</v>
      </c>
      <c r="C18" s="14">
        <v>1</v>
      </c>
      <c r="D18" s="14">
        <v>0</v>
      </c>
      <c r="E18" s="14">
        <v>0</v>
      </c>
      <c r="F18" s="14">
        <v>1</v>
      </c>
      <c r="G18" s="14">
        <v>0</v>
      </c>
      <c r="H18" s="52">
        <v>0</v>
      </c>
      <c r="I18" s="52">
        <v>3</v>
      </c>
      <c r="J18" s="53">
        <v>1.4810000000000001</v>
      </c>
      <c r="K18" s="54">
        <v>169</v>
      </c>
      <c r="L18" s="55">
        <v>2.1666699999999999</v>
      </c>
      <c r="M18" s="55" t="s">
        <v>1314</v>
      </c>
      <c r="N18" s="55" t="s">
        <v>1315</v>
      </c>
      <c r="O18" s="55" t="s">
        <v>1316</v>
      </c>
      <c r="P18" s="55" t="s">
        <v>1317</v>
      </c>
      <c r="Q18" s="54">
        <v>8</v>
      </c>
      <c r="R18" s="14">
        <v>6</v>
      </c>
      <c r="S18" s="14">
        <v>0</v>
      </c>
      <c r="T18" s="14">
        <v>2</v>
      </c>
      <c r="U18" s="14">
        <v>0</v>
      </c>
      <c r="V18" s="14" t="s">
        <v>1240</v>
      </c>
      <c r="W18" s="14">
        <v>144.22</v>
      </c>
      <c r="X18" s="14">
        <v>53</v>
      </c>
      <c r="Y18" s="14" t="s">
        <v>1240</v>
      </c>
      <c r="Z18" s="14" t="s">
        <v>1319</v>
      </c>
      <c r="AD18" s="14">
        <v>6.9999999999999999E-4</v>
      </c>
      <c r="AE18" s="14">
        <v>0</v>
      </c>
      <c r="AF18" s="14">
        <v>0.217</v>
      </c>
      <c r="AG18" s="14">
        <v>0.26469999999999999</v>
      </c>
      <c r="AH18" s="14">
        <v>96.726299999999995</v>
      </c>
      <c r="AI18" s="14">
        <v>2.6490999999999998</v>
      </c>
      <c r="AJ18" s="14">
        <v>0.1303</v>
      </c>
      <c r="AK18" s="14">
        <v>2.5000000000000001E-3</v>
      </c>
      <c r="AL18" s="14">
        <v>9.4000000000000004E-3</v>
      </c>
      <c r="AM18" s="14">
        <v>0</v>
      </c>
      <c r="AN18" s="14">
        <v>0</v>
      </c>
      <c r="AO18" s="14">
        <v>0</v>
      </c>
      <c r="AP18" s="14">
        <v>0</v>
      </c>
      <c r="AQ18" s="14">
        <v>0.94157999999999997</v>
      </c>
    </row>
    <row r="19" spans="1:43" x14ac:dyDescent="0.2">
      <c r="A19" s="14" t="s">
        <v>796</v>
      </c>
      <c r="B19" s="51" t="s">
        <v>1320</v>
      </c>
      <c r="C19" s="14">
        <v>2</v>
      </c>
      <c r="D19" s="14">
        <v>1</v>
      </c>
      <c r="E19" s="14">
        <v>0</v>
      </c>
      <c r="F19" s="14">
        <v>2</v>
      </c>
      <c r="G19" s="14">
        <v>0</v>
      </c>
      <c r="H19" s="52">
        <v>0</v>
      </c>
      <c r="I19" s="52">
        <v>41.3</v>
      </c>
      <c r="J19" s="53">
        <v>4.5270000000000001</v>
      </c>
      <c r="K19" s="54">
        <v>827</v>
      </c>
      <c r="L19" s="55">
        <v>0.5</v>
      </c>
      <c r="M19" s="55" t="s">
        <v>1314</v>
      </c>
      <c r="N19" s="55" t="s">
        <v>1315</v>
      </c>
      <c r="O19" s="55" t="s">
        <v>1316</v>
      </c>
      <c r="P19" s="55" t="s">
        <v>1317</v>
      </c>
      <c r="Q19" s="54">
        <v>2</v>
      </c>
      <c r="R19" s="14">
        <v>0</v>
      </c>
      <c r="S19" s="14">
        <v>0</v>
      </c>
      <c r="T19" s="14">
        <v>2</v>
      </c>
      <c r="U19" s="14">
        <v>0</v>
      </c>
      <c r="V19" s="14" t="s">
        <v>1240</v>
      </c>
      <c r="W19" s="14">
        <v>324</v>
      </c>
      <c r="X19" s="14">
        <v>92</v>
      </c>
      <c r="Y19" s="14" t="s">
        <v>1240</v>
      </c>
      <c r="Z19" s="14" t="s">
        <v>1319</v>
      </c>
      <c r="AD19" s="14">
        <v>4.7000000000000002E-3</v>
      </c>
      <c r="AE19" s="14">
        <v>0</v>
      </c>
      <c r="AF19" s="14">
        <v>0.34589999999999999</v>
      </c>
      <c r="AG19" s="14">
        <v>4.5999999999999999E-2</v>
      </c>
      <c r="AH19" s="14">
        <v>97.799099999999996</v>
      </c>
      <c r="AI19" s="14">
        <v>1.74</v>
      </c>
      <c r="AJ19" s="14">
        <v>5.2600000000000001E-2</v>
      </c>
      <c r="AK19" s="14">
        <v>2.2000000000000001E-3</v>
      </c>
      <c r="AL19" s="14">
        <v>9.4999999999999998E-3</v>
      </c>
      <c r="AM19" s="14">
        <v>0</v>
      </c>
      <c r="AN19" s="14">
        <v>0</v>
      </c>
      <c r="AO19" s="14">
        <v>0</v>
      </c>
      <c r="AP19" s="14">
        <v>0</v>
      </c>
      <c r="AQ19" s="14">
        <v>0.96326000000000001</v>
      </c>
    </row>
    <row r="20" spans="1:43" x14ac:dyDescent="0.2">
      <c r="A20" s="14" t="s">
        <v>914</v>
      </c>
      <c r="B20" s="51" t="s">
        <v>1324</v>
      </c>
      <c r="C20" s="14">
        <v>6</v>
      </c>
      <c r="D20" s="14">
        <v>5</v>
      </c>
      <c r="E20" s="14">
        <v>0</v>
      </c>
      <c r="F20" s="14">
        <v>1</v>
      </c>
      <c r="G20" s="14">
        <v>0</v>
      </c>
      <c r="H20" s="52">
        <v>0</v>
      </c>
      <c r="I20" s="52">
        <v>32.264070099999998</v>
      </c>
      <c r="J20" s="53">
        <v>27.39752</v>
      </c>
      <c r="K20" s="54">
        <v>412</v>
      </c>
      <c r="L20" s="55">
        <v>0.38904109589041097</v>
      </c>
      <c r="M20" s="55" t="s">
        <v>1314</v>
      </c>
      <c r="N20" s="55" t="s">
        <v>1315</v>
      </c>
      <c r="O20" s="55" t="s">
        <v>1316</v>
      </c>
      <c r="P20" s="55" t="s">
        <v>1317</v>
      </c>
      <c r="Q20" s="54">
        <v>0</v>
      </c>
      <c r="R20" s="14">
        <v>0</v>
      </c>
      <c r="S20" s="14">
        <v>0</v>
      </c>
      <c r="T20" s="14">
        <v>0</v>
      </c>
      <c r="U20" s="14">
        <v>0</v>
      </c>
      <c r="V20" s="14">
        <v>0</v>
      </c>
      <c r="W20" s="14">
        <v>405.48500000000001</v>
      </c>
      <c r="X20" s="14">
        <v>60</v>
      </c>
      <c r="Y20" s="14" t="s">
        <v>1240</v>
      </c>
      <c r="Z20" s="14" t="s">
        <v>1319</v>
      </c>
      <c r="AB20" s="14" t="s">
        <v>1325</v>
      </c>
      <c r="AC20" s="14" t="s">
        <v>927</v>
      </c>
      <c r="AD20" s="14">
        <v>0</v>
      </c>
      <c r="AE20" s="14">
        <v>0</v>
      </c>
      <c r="AF20" s="14">
        <v>0.3155</v>
      </c>
      <c r="AG20" s="14">
        <v>0.05</v>
      </c>
      <c r="AH20" s="14">
        <v>97.013999999999996</v>
      </c>
      <c r="AI20" s="14">
        <v>2.5068999999999999</v>
      </c>
      <c r="AJ20" s="14">
        <v>0.10489999999999999</v>
      </c>
      <c r="AK20" s="14">
        <v>1.8E-3</v>
      </c>
      <c r="AL20" s="14">
        <v>6.4000000000000003E-3</v>
      </c>
      <c r="AM20" s="14">
        <v>2.9999999999999997E-4</v>
      </c>
      <c r="AN20" s="14">
        <v>2.0000000000000001E-4</v>
      </c>
      <c r="AO20" s="14">
        <v>0</v>
      </c>
      <c r="AP20" s="14">
        <v>0</v>
      </c>
      <c r="AQ20" s="14">
        <v>0.94715000000000005</v>
      </c>
    </row>
    <row r="21" spans="1:43" x14ac:dyDescent="0.2">
      <c r="A21" s="14" t="s">
        <v>910</v>
      </c>
      <c r="B21" s="51" t="s">
        <v>1324</v>
      </c>
      <c r="C21" s="14">
        <v>3</v>
      </c>
      <c r="D21" s="14">
        <v>1</v>
      </c>
      <c r="E21" s="14">
        <v>0</v>
      </c>
      <c r="F21" s="14">
        <v>3</v>
      </c>
      <c r="G21" s="14">
        <v>0</v>
      </c>
      <c r="H21" s="52">
        <v>0</v>
      </c>
      <c r="I21" s="52">
        <v>142.53539999999998</v>
      </c>
      <c r="J21" s="53">
        <v>1.72532</v>
      </c>
      <c r="K21" s="54">
        <v>174</v>
      </c>
      <c r="L21" s="55">
        <v>8.8082191780821919</v>
      </c>
      <c r="M21" s="55" t="s">
        <v>1314</v>
      </c>
      <c r="N21" s="55" t="s">
        <v>1315</v>
      </c>
      <c r="O21" s="55" t="s">
        <v>1316</v>
      </c>
      <c r="P21" s="55" t="s">
        <v>1317</v>
      </c>
      <c r="Q21" s="54">
        <v>0</v>
      </c>
      <c r="R21" s="14">
        <v>0</v>
      </c>
      <c r="S21" s="14">
        <v>0</v>
      </c>
      <c r="T21" s="14">
        <v>0</v>
      </c>
      <c r="U21" s="14">
        <v>0</v>
      </c>
      <c r="V21" s="14">
        <v>0</v>
      </c>
      <c r="W21" s="14">
        <v>179.28</v>
      </c>
      <c r="X21" s="14">
        <v>61.736669999999997</v>
      </c>
      <c r="Y21" s="14" t="s">
        <v>1240</v>
      </c>
      <c r="Z21" s="14" t="s">
        <v>1319</v>
      </c>
      <c r="AD21" s="14">
        <v>0</v>
      </c>
      <c r="AE21" s="14">
        <v>0</v>
      </c>
      <c r="AF21" s="14">
        <v>0.28100000000000003</v>
      </c>
      <c r="AG21" s="14">
        <v>2.1999999999999999E-2</v>
      </c>
      <c r="AH21" s="14">
        <v>97.221000000000004</v>
      </c>
      <c r="AI21" s="14">
        <v>2.3610000000000002</v>
      </c>
      <c r="AJ21" s="14">
        <v>0.10100000000000001</v>
      </c>
      <c r="AK21" s="14">
        <v>5.0000000000000001E-3</v>
      </c>
      <c r="AL21" s="14">
        <v>8.9999999999999993E-3</v>
      </c>
      <c r="AM21" s="14">
        <v>0</v>
      </c>
      <c r="AN21" s="14">
        <v>0</v>
      </c>
      <c r="AO21" s="14">
        <v>0</v>
      </c>
      <c r="AP21" s="14">
        <v>0</v>
      </c>
      <c r="AQ21" s="14">
        <v>0.95013000000000003</v>
      </c>
    </row>
    <row r="22" spans="1:43" x14ac:dyDescent="0.2">
      <c r="A22" s="14" t="s">
        <v>792</v>
      </c>
      <c r="B22" s="51" t="s">
        <v>1320</v>
      </c>
      <c r="C22" s="14">
        <v>1</v>
      </c>
      <c r="D22" s="14">
        <v>0</v>
      </c>
      <c r="E22" s="14">
        <v>0</v>
      </c>
      <c r="F22" s="14">
        <v>1</v>
      </c>
      <c r="G22" s="14">
        <v>0</v>
      </c>
      <c r="H22" s="52">
        <v>0</v>
      </c>
      <c r="I22" s="52">
        <v>2.2999999999999998</v>
      </c>
      <c r="J22" s="53">
        <v>3.7909999999999999</v>
      </c>
      <c r="K22" s="54">
        <v>583</v>
      </c>
      <c r="L22" s="55">
        <v>2</v>
      </c>
      <c r="M22" s="55" t="s">
        <v>1314</v>
      </c>
      <c r="N22" s="55" t="s">
        <v>1315</v>
      </c>
      <c r="O22" s="55" t="s">
        <v>1316</v>
      </c>
      <c r="P22" s="55" t="s">
        <v>1317</v>
      </c>
      <c r="Q22" s="54">
        <v>1</v>
      </c>
      <c r="R22" s="14">
        <v>0</v>
      </c>
      <c r="S22" s="14">
        <v>0</v>
      </c>
      <c r="T22" s="14">
        <v>1</v>
      </c>
      <c r="U22" s="14">
        <v>0</v>
      </c>
      <c r="V22" s="14" t="s">
        <v>1240</v>
      </c>
      <c r="W22" s="14">
        <v>361</v>
      </c>
      <c r="X22" s="14">
        <v>68</v>
      </c>
      <c r="Y22" s="14" t="s">
        <v>1240</v>
      </c>
      <c r="Z22" s="14" t="s">
        <v>1317</v>
      </c>
      <c r="AA22" s="14" t="s">
        <v>1321</v>
      </c>
      <c r="AD22" s="14">
        <v>3.8999999999999998E-3</v>
      </c>
      <c r="AE22" s="14">
        <v>0</v>
      </c>
      <c r="AF22" s="14">
        <v>0.3891</v>
      </c>
      <c r="AG22" s="14">
        <v>4.4299999999999999E-2</v>
      </c>
      <c r="AH22" s="14">
        <v>98.081400000000002</v>
      </c>
      <c r="AI22" s="14">
        <v>1.4433</v>
      </c>
      <c r="AJ22" s="14">
        <v>3.6400000000000002E-2</v>
      </c>
      <c r="AK22" s="14">
        <v>8.0000000000000004E-4</v>
      </c>
      <c r="AL22" s="14">
        <v>8.0000000000000004E-4</v>
      </c>
      <c r="AM22" s="14">
        <v>0</v>
      </c>
      <c r="AN22" s="14">
        <v>0</v>
      </c>
      <c r="AO22" s="14">
        <v>0</v>
      </c>
      <c r="AP22" s="14">
        <v>0</v>
      </c>
      <c r="AQ22" s="14">
        <v>0.96987000000000001</v>
      </c>
    </row>
    <row r="23" spans="1:43" x14ac:dyDescent="0.2">
      <c r="A23" s="14" t="s">
        <v>926</v>
      </c>
      <c r="B23" s="51" t="s">
        <v>1313</v>
      </c>
      <c r="C23" s="14">
        <v>1</v>
      </c>
      <c r="D23" s="14">
        <v>4</v>
      </c>
      <c r="E23" s="14">
        <v>0</v>
      </c>
      <c r="F23" s="14">
        <v>0</v>
      </c>
      <c r="G23" s="14">
        <v>0</v>
      </c>
      <c r="H23" s="52">
        <v>0</v>
      </c>
      <c r="I23" s="52">
        <v>30</v>
      </c>
      <c r="J23" s="53">
        <v>5</v>
      </c>
      <c r="K23" s="54">
        <v>410</v>
      </c>
      <c r="L23" s="55">
        <v>0.16700000000000001</v>
      </c>
      <c r="M23" s="55" t="s">
        <v>1314</v>
      </c>
      <c r="N23" s="55" t="s">
        <v>1315</v>
      </c>
      <c r="O23" s="55" t="s">
        <v>1316</v>
      </c>
      <c r="P23" s="55" t="s">
        <v>1317</v>
      </c>
      <c r="Q23" s="54">
        <v>2</v>
      </c>
      <c r="R23" s="14">
        <v>0</v>
      </c>
      <c r="S23" s="14">
        <v>0</v>
      </c>
      <c r="T23" s="14">
        <v>2</v>
      </c>
      <c r="U23" s="14">
        <v>0</v>
      </c>
      <c r="V23" s="14" t="s">
        <v>1240</v>
      </c>
      <c r="W23" s="14" t="s">
        <v>1240</v>
      </c>
      <c r="X23" s="14" t="s">
        <v>1240</v>
      </c>
      <c r="Y23" s="14" t="s">
        <v>1240</v>
      </c>
      <c r="Z23" s="14" t="s">
        <v>1240</v>
      </c>
      <c r="AD23" s="14">
        <v>0</v>
      </c>
      <c r="AE23" s="14">
        <v>0</v>
      </c>
      <c r="AF23" s="14">
        <v>0.246</v>
      </c>
      <c r="AG23" s="14">
        <v>1.4E-2</v>
      </c>
      <c r="AH23" s="14">
        <v>97.402000000000001</v>
      </c>
      <c r="AI23" s="14">
        <v>2.2450000000000001</v>
      </c>
      <c r="AJ23" s="14">
        <v>0.08</v>
      </c>
      <c r="AK23" s="14">
        <v>4.0000000000000001E-3</v>
      </c>
      <c r="AL23" s="14">
        <v>8.9999999999999993E-3</v>
      </c>
      <c r="AM23" s="14">
        <v>0</v>
      </c>
      <c r="AN23" s="14">
        <v>0</v>
      </c>
      <c r="AO23" s="14">
        <v>0</v>
      </c>
      <c r="AP23" s="14">
        <v>0</v>
      </c>
      <c r="AQ23" s="14">
        <v>0.95306999999999997</v>
      </c>
    </row>
    <row r="24" spans="1:43" x14ac:dyDescent="0.2">
      <c r="A24" s="14" t="s">
        <v>893</v>
      </c>
      <c r="B24" s="51" t="s">
        <v>1322</v>
      </c>
      <c r="C24" s="14">
        <v>3</v>
      </c>
      <c r="D24" s="14">
        <v>0</v>
      </c>
      <c r="E24" s="14">
        <v>0</v>
      </c>
      <c r="F24" s="14">
        <v>4</v>
      </c>
      <c r="G24" s="14">
        <v>1</v>
      </c>
      <c r="H24" s="52">
        <v>0</v>
      </c>
      <c r="I24" s="52">
        <v>15</v>
      </c>
      <c r="J24" s="53">
        <v>22.465176</v>
      </c>
      <c r="K24" s="54" t="s">
        <v>1240</v>
      </c>
      <c r="L24" s="55">
        <v>1.5</v>
      </c>
      <c r="M24" s="55" t="s">
        <v>1314</v>
      </c>
      <c r="N24" s="55" t="s">
        <v>1315</v>
      </c>
      <c r="O24" s="55" t="s">
        <v>1316</v>
      </c>
      <c r="P24" s="55" t="s">
        <v>1317</v>
      </c>
      <c r="Q24" s="54">
        <v>6</v>
      </c>
      <c r="R24" s="14">
        <v>6</v>
      </c>
      <c r="S24" s="14">
        <v>0</v>
      </c>
      <c r="T24" s="14">
        <v>0</v>
      </c>
      <c r="U24" s="14">
        <v>3</v>
      </c>
      <c r="V24" s="14" t="s">
        <v>1240</v>
      </c>
      <c r="W24" s="14" t="s">
        <v>1240</v>
      </c>
      <c r="X24" s="14" t="s">
        <v>1240</v>
      </c>
      <c r="Y24" s="14" t="s">
        <v>1240</v>
      </c>
      <c r="Z24" s="14" t="s">
        <v>1240</v>
      </c>
      <c r="AD24" s="14">
        <v>0</v>
      </c>
      <c r="AE24" s="14">
        <v>1.77E-2</v>
      </c>
      <c r="AF24" s="14">
        <v>0.22</v>
      </c>
      <c r="AG24" s="14">
        <v>1.7000000000000001E-2</v>
      </c>
      <c r="AH24" s="14">
        <v>97.58</v>
      </c>
      <c r="AI24" s="14">
        <v>2.0699999999999998</v>
      </c>
      <c r="AJ24" s="14">
        <v>6.3200000000000006E-2</v>
      </c>
      <c r="AK24" s="14">
        <v>8.0000000000000004E-4</v>
      </c>
      <c r="AL24" s="14">
        <v>2.8999999999999998E-3</v>
      </c>
      <c r="AM24" s="14">
        <v>0</v>
      </c>
      <c r="AN24" s="14">
        <v>0</v>
      </c>
      <c r="AO24" s="14">
        <v>0</v>
      </c>
      <c r="AP24" s="14">
        <v>0</v>
      </c>
      <c r="AQ24" s="14">
        <v>0.95721999999999996</v>
      </c>
    </row>
    <row r="25" spans="1:43" x14ac:dyDescent="0.2">
      <c r="A25" s="14" t="s">
        <v>908</v>
      </c>
      <c r="B25" s="51" t="s">
        <v>1324</v>
      </c>
      <c r="C25" s="14">
        <v>6</v>
      </c>
      <c r="D25" s="14">
        <v>12</v>
      </c>
      <c r="E25" s="14">
        <v>0</v>
      </c>
      <c r="F25" s="14">
        <v>8</v>
      </c>
      <c r="G25" s="14">
        <v>0</v>
      </c>
      <c r="H25" s="52">
        <v>0</v>
      </c>
      <c r="I25" s="52">
        <v>172</v>
      </c>
      <c r="J25" s="53">
        <v>2.1274299999999999</v>
      </c>
      <c r="K25" s="54">
        <v>135.4</v>
      </c>
      <c r="L25" s="55">
        <v>9.39</v>
      </c>
      <c r="M25" s="55" t="s">
        <v>1314</v>
      </c>
      <c r="N25" s="55" t="s">
        <v>1315</v>
      </c>
      <c r="O25" s="55" t="s">
        <v>1316</v>
      </c>
      <c r="P25" s="55" t="s">
        <v>1317</v>
      </c>
      <c r="Q25" s="54">
        <v>0</v>
      </c>
      <c r="R25" s="14">
        <v>0</v>
      </c>
      <c r="S25" s="14">
        <v>0</v>
      </c>
      <c r="T25" s="14">
        <v>0</v>
      </c>
      <c r="U25" s="14">
        <v>1</v>
      </c>
      <c r="V25" s="14">
        <v>2.5</v>
      </c>
      <c r="W25" s="14">
        <v>148.88167000000001</v>
      </c>
      <c r="X25" s="14">
        <v>60.814999999999998</v>
      </c>
      <c r="Y25" s="14" t="s">
        <v>1240</v>
      </c>
      <c r="Z25" s="14" t="s">
        <v>1319</v>
      </c>
      <c r="AB25" s="14" t="s">
        <v>1325</v>
      </c>
      <c r="AC25" s="14" t="s">
        <v>917</v>
      </c>
      <c r="AD25" s="14">
        <v>1.9199999999999998E-2</v>
      </c>
      <c r="AE25" s="14">
        <v>0</v>
      </c>
      <c r="AF25" s="14">
        <v>0.27460000000000001</v>
      </c>
      <c r="AG25" s="14">
        <v>3.4299999999999997E-2</v>
      </c>
      <c r="AH25" s="14">
        <v>97.580799999999996</v>
      </c>
      <c r="AI25" s="14">
        <v>2.0299999999999998</v>
      </c>
      <c r="AJ25" s="14">
        <v>6.1100000000000002E-2</v>
      </c>
      <c r="AK25" s="14">
        <v>0</v>
      </c>
      <c r="AL25" s="14">
        <v>0</v>
      </c>
      <c r="AM25" s="14">
        <v>0</v>
      </c>
      <c r="AN25" s="14">
        <v>0</v>
      </c>
      <c r="AO25" s="14">
        <v>0</v>
      </c>
      <c r="AP25" s="14">
        <v>0</v>
      </c>
      <c r="AQ25" s="14">
        <v>0.95799999999999996</v>
      </c>
    </row>
    <row r="26" spans="1:43" x14ac:dyDescent="0.2">
      <c r="A26" s="14" t="s">
        <v>896</v>
      </c>
      <c r="B26" s="51" t="s">
        <v>1322</v>
      </c>
      <c r="C26" s="14">
        <v>2</v>
      </c>
      <c r="D26" s="14">
        <v>0</v>
      </c>
      <c r="E26" s="14">
        <v>0</v>
      </c>
      <c r="F26" s="14">
        <v>2</v>
      </c>
      <c r="G26" s="14">
        <v>0</v>
      </c>
      <c r="H26" s="52">
        <v>0</v>
      </c>
      <c r="I26" s="52">
        <v>88</v>
      </c>
      <c r="J26" s="53">
        <v>31.8</v>
      </c>
      <c r="K26" s="54" t="s">
        <v>1240</v>
      </c>
      <c r="L26" s="55" t="s">
        <v>1240</v>
      </c>
      <c r="M26" s="55" t="s">
        <v>1314</v>
      </c>
      <c r="N26" s="55" t="s">
        <v>1315</v>
      </c>
      <c r="O26" s="55" t="s">
        <v>1316</v>
      </c>
      <c r="P26" s="55" t="s">
        <v>1317</v>
      </c>
      <c r="Q26" s="54">
        <v>2</v>
      </c>
      <c r="R26" s="14">
        <v>2</v>
      </c>
      <c r="S26" s="14">
        <v>0</v>
      </c>
      <c r="T26" s="14">
        <v>0</v>
      </c>
      <c r="U26" s="14">
        <v>1</v>
      </c>
      <c r="V26" s="14" t="s">
        <v>1240</v>
      </c>
      <c r="W26" s="14" t="s">
        <v>1240</v>
      </c>
      <c r="X26" s="14" t="s">
        <v>1240</v>
      </c>
      <c r="Y26" s="14" t="s">
        <v>1240</v>
      </c>
      <c r="Z26" s="14" t="s">
        <v>1240</v>
      </c>
      <c r="AD26" s="14">
        <v>0</v>
      </c>
      <c r="AE26" s="14">
        <v>3.1199999999999999E-2</v>
      </c>
      <c r="AF26" s="14">
        <v>0.63</v>
      </c>
      <c r="AG26" s="14">
        <v>0</v>
      </c>
      <c r="AH26" s="14">
        <v>96.98</v>
      </c>
      <c r="AI26" s="14">
        <v>2.1800000000000002</v>
      </c>
      <c r="AJ26" s="14">
        <v>8.3400000000000002E-2</v>
      </c>
      <c r="AK26" s="14">
        <v>0</v>
      </c>
      <c r="AL26" s="14">
        <v>2.8999999999999998E-3</v>
      </c>
      <c r="AM26" s="14">
        <v>0</v>
      </c>
      <c r="AN26" s="14">
        <v>0</v>
      </c>
      <c r="AO26" s="14">
        <v>0</v>
      </c>
      <c r="AP26" s="14">
        <v>0</v>
      </c>
      <c r="AQ26" s="14">
        <v>0.95450999999999997</v>
      </c>
    </row>
    <row r="27" spans="1:43" x14ac:dyDescent="0.2">
      <c r="A27" s="14" t="s">
        <v>788</v>
      </c>
      <c r="B27" s="51" t="s">
        <v>1320</v>
      </c>
      <c r="C27" s="14">
        <v>5</v>
      </c>
      <c r="D27" s="14">
        <v>2</v>
      </c>
      <c r="E27" s="14">
        <v>0</v>
      </c>
      <c r="F27" s="14">
        <v>4</v>
      </c>
      <c r="G27" s="14">
        <v>0</v>
      </c>
      <c r="H27" s="52">
        <v>0</v>
      </c>
      <c r="I27" s="52">
        <v>36.700000000000003</v>
      </c>
      <c r="J27" s="53">
        <v>4.0549999999999997</v>
      </c>
      <c r="K27" s="54">
        <v>484</v>
      </c>
      <c r="L27" s="55">
        <v>1</v>
      </c>
      <c r="M27" s="55" t="s">
        <v>1314</v>
      </c>
      <c r="N27" s="55" t="s">
        <v>1315</v>
      </c>
      <c r="O27" s="55" t="s">
        <v>1316</v>
      </c>
      <c r="P27" s="55" t="s">
        <v>1317</v>
      </c>
      <c r="Q27" s="54">
        <v>5</v>
      </c>
      <c r="R27" s="14">
        <v>0</v>
      </c>
      <c r="S27" s="14">
        <v>0</v>
      </c>
      <c r="T27" s="14">
        <v>5</v>
      </c>
      <c r="U27" s="14">
        <v>0</v>
      </c>
      <c r="V27" s="14" t="s">
        <v>1240</v>
      </c>
      <c r="W27" s="14">
        <v>313</v>
      </c>
      <c r="X27" s="14">
        <v>88</v>
      </c>
      <c r="Y27" s="14" t="s">
        <v>1240</v>
      </c>
      <c r="Z27" s="14" t="s">
        <v>1319</v>
      </c>
      <c r="AD27" s="14">
        <v>8.8000000000000005E-3</v>
      </c>
      <c r="AE27" s="14">
        <v>0</v>
      </c>
      <c r="AF27" s="14">
        <v>0.36259999999999998</v>
      </c>
      <c r="AG27" s="14">
        <v>3.6700000000000003E-2</v>
      </c>
      <c r="AH27" s="14">
        <v>97.9178</v>
      </c>
      <c r="AI27" s="14">
        <v>1.6180000000000001</v>
      </c>
      <c r="AJ27" s="14">
        <v>4.8300000000000003E-2</v>
      </c>
      <c r="AK27" s="14">
        <v>1.5E-3</v>
      </c>
      <c r="AL27" s="14">
        <v>3.5000000000000001E-3</v>
      </c>
      <c r="AM27" s="14">
        <v>8.0000000000000004E-4</v>
      </c>
      <c r="AN27" s="14">
        <v>8.9999999999999998E-4</v>
      </c>
      <c r="AO27" s="14">
        <v>0</v>
      </c>
      <c r="AP27" s="14">
        <v>1.1000000000000001E-3</v>
      </c>
      <c r="AQ27" s="14">
        <v>0.96594000000000002</v>
      </c>
    </row>
    <row r="28" spans="1:43" x14ac:dyDescent="0.2">
      <c r="A28" s="14" t="s">
        <v>923</v>
      </c>
      <c r="B28" s="51" t="s">
        <v>1313</v>
      </c>
      <c r="C28" s="14">
        <v>3</v>
      </c>
      <c r="D28" s="14">
        <v>8</v>
      </c>
      <c r="E28" s="14">
        <v>0</v>
      </c>
      <c r="F28" s="14">
        <v>4</v>
      </c>
      <c r="G28" s="14">
        <v>0</v>
      </c>
      <c r="H28" s="52">
        <v>0</v>
      </c>
      <c r="I28" s="52">
        <v>30</v>
      </c>
      <c r="J28" s="53">
        <v>12</v>
      </c>
      <c r="K28" s="54">
        <v>410</v>
      </c>
      <c r="L28" s="55">
        <v>0.67</v>
      </c>
      <c r="M28" s="55" t="s">
        <v>1314</v>
      </c>
      <c r="N28" s="55" t="s">
        <v>1315</v>
      </c>
      <c r="O28" s="55" t="s">
        <v>1316</v>
      </c>
      <c r="P28" s="55" t="s">
        <v>1317</v>
      </c>
      <c r="Q28" s="54">
        <v>9</v>
      </c>
      <c r="R28" s="14">
        <v>0</v>
      </c>
      <c r="S28" s="14">
        <v>0</v>
      </c>
      <c r="T28" s="14">
        <v>9</v>
      </c>
      <c r="U28" s="14">
        <v>0</v>
      </c>
      <c r="V28" s="14" t="s">
        <v>1240</v>
      </c>
      <c r="W28" s="14" t="s">
        <v>1240</v>
      </c>
      <c r="X28" s="14" t="s">
        <v>1240</v>
      </c>
      <c r="Y28" s="14" t="s">
        <v>1240</v>
      </c>
      <c r="Z28" s="14" t="s">
        <v>1240</v>
      </c>
      <c r="AD28" s="14">
        <v>1.7444000000000001E-2</v>
      </c>
      <c r="AE28" s="14">
        <v>0</v>
      </c>
      <c r="AF28" s="14">
        <v>0.25911000000000001</v>
      </c>
      <c r="AG28" s="14">
        <v>2.6890000000000001E-2</v>
      </c>
      <c r="AH28" s="14">
        <v>97.560599999999994</v>
      </c>
      <c r="AI28" s="14">
        <v>2.0668000000000002</v>
      </c>
      <c r="AJ28" s="14">
        <v>5.8999999999999997E-2</v>
      </c>
      <c r="AK28" s="14">
        <v>4.8900000000000002E-3</v>
      </c>
      <c r="AL28" s="14">
        <v>5.3299999999999997E-3</v>
      </c>
      <c r="AM28" s="14">
        <v>0</v>
      </c>
      <c r="AN28" s="14">
        <v>0</v>
      </c>
      <c r="AO28" s="14">
        <v>0</v>
      </c>
      <c r="AP28" s="14">
        <v>0</v>
      </c>
      <c r="AQ28" s="14">
        <v>0.95704999999999996</v>
      </c>
    </row>
    <row r="29" spans="1:43" x14ac:dyDescent="0.2">
      <c r="A29" s="14" t="s">
        <v>791</v>
      </c>
      <c r="B29" s="51" t="s">
        <v>1320</v>
      </c>
      <c r="C29" s="14">
        <v>7</v>
      </c>
      <c r="D29" s="14">
        <v>3</v>
      </c>
      <c r="E29" s="14">
        <v>0</v>
      </c>
      <c r="F29" s="14">
        <v>8</v>
      </c>
      <c r="G29" s="14">
        <v>0</v>
      </c>
      <c r="H29" s="52">
        <v>0</v>
      </c>
      <c r="I29" s="52">
        <v>3.3</v>
      </c>
      <c r="J29" s="53">
        <v>5.2489999999999997</v>
      </c>
      <c r="K29" s="54">
        <v>9</v>
      </c>
      <c r="L29" s="55">
        <v>1</v>
      </c>
      <c r="M29" s="55" t="s">
        <v>1314</v>
      </c>
      <c r="N29" s="55" t="s">
        <v>1315</v>
      </c>
      <c r="O29" s="55" t="s">
        <v>1316</v>
      </c>
      <c r="P29" s="55" t="s">
        <v>1317</v>
      </c>
      <c r="Q29" s="54">
        <v>4</v>
      </c>
      <c r="R29" s="14">
        <v>0</v>
      </c>
      <c r="S29" s="14">
        <v>0</v>
      </c>
      <c r="T29" s="14">
        <v>4</v>
      </c>
      <c r="U29" s="14">
        <v>0</v>
      </c>
      <c r="V29" s="14" t="s">
        <v>1240</v>
      </c>
      <c r="W29" s="14">
        <v>0</v>
      </c>
      <c r="X29" s="14">
        <v>40</v>
      </c>
      <c r="Y29" s="14" t="s">
        <v>1240</v>
      </c>
      <c r="Z29" s="14" t="s">
        <v>1317</v>
      </c>
      <c r="AA29" s="14" t="s">
        <v>1321</v>
      </c>
      <c r="AD29" s="14">
        <v>8.0000000000000004E-4</v>
      </c>
      <c r="AE29" s="14">
        <v>0</v>
      </c>
      <c r="AF29" s="14">
        <v>0.26669999999999999</v>
      </c>
      <c r="AG29" s="14">
        <v>1.5599999999999999E-2</v>
      </c>
      <c r="AH29" s="14">
        <v>98.040700000000001</v>
      </c>
      <c r="AI29" s="14">
        <v>1.6254999999999999</v>
      </c>
      <c r="AJ29" s="14">
        <v>4.5699999999999998E-2</v>
      </c>
      <c r="AK29" s="14">
        <v>0</v>
      </c>
      <c r="AL29" s="14">
        <v>2.5000000000000001E-3</v>
      </c>
      <c r="AM29" s="14">
        <v>5.0000000000000001E-4</v>
      </c>
      <c r="AN29" s="14">
        <v>5.9999999999999995E-4</v>
      </c>
      <c r="AO29" s="14">
        <v>0</v>
      </c>
      <c r="AP29" s="14">
        <v>1.4E-3</v>
      </c>
      <c r="AQ29" s="14">
        <v>0.96621999999999997</v>
      </c>
    </row>
    <row r="30" spans="1:43" x14ac:dyDescent="0.2">
      <c r="A30" s="14" t="s">
        <v>784</v>
      </c>
      <c r="B30" s="51" t="s">
        <v>1313</v>
      </c>
      <c r="C30" s="14">
        <v>8</v>
      </c>
      <c r="D30" s="14">
        <v>0</v>
      </c>
      <c r="E30" s="14">
        <v>0</v>
      </c>
      <c r="F30" s="14">
        <v>2</v>
      </c>
      <c r="G30" s="14">
        <v>0</v>
      </c>
      <c r="H30" s="52">
        <v>0</v>
      </c>
      <c r="I30" s="52">
        <v>12</v>
      </c>
      <c r="J30" s="53">
        <v>2.5</v>
      </c>
      <c r="K30" s="54">
        <v>171</v>
      </c>
      <c r="L30" s="55">
        <v>0.57999999999999996</v>
      </c>
      <c r="M30" s="55" t="s">
        <v>1314</v>
      </c>
      <c r="N30" s="55" t="s">
        <v>1315</v>
      </c>
      <c r="O30" s="55" t="s">
        <v>1316</v>
      </c>
      <c r="P30" s="55" t="s">
        <v>1317</v>
      </c>
      <c r="Q30" s="54">
        <v>3</v>
      </c>
      <c r="R30" s="14">
        <v>0</v>
      </c>
      <c r="S30" s="14">
        <v>0</v>
      </c>
      <c r="T30" s="14">
        <v>3</v>
      </c>
      <c r="U30" s="14">
        <v>0</v>
      </c>
      <c r="V30" s="14" t="s">
        <v>1240</v>
      </c>
      <c r="W30" s="14" t="s">
        <v>1240</v>
      </c>
      <c r="X30" s="14" t="s">
        <v>1240</v>
      </c>
      <c r="Y30" s="14" t="s">
        <v>1240</v>
      </c>
      <c r="Z30" s="14" t="s">
        <v>1240</v>
      </c>
      <c r="AD30" s="14">
        <v>1.7444000000000001E-2</v>
      </c>
      <c r="AE30" s="14">
        <v>0</v>
      </c>
      <c r="AF30" s="14">
        <v>0.25911000000000001</v>
      </c>
      <c r="AG30" s="14">
        <v>2.6890000000000001E-2</v>
      </c>
      <c r="AH30" s="14">
        <v>97.560599999999994</v>
      </c>
      <c r="AI30" s="14">
        <v>2.0668000000000002</v>
      </c>
      <c r="AJ30" s="14">
        <v>5.8999999999999997E-2</v>
      </c>
      <c r="AK30" s="14">
        <v>4.8900000000000002E-3</v>
      </c>
      <c r="AL30" s="14">
        <v>5.3299999999999997E-3</v>
      </c>
      <c r="AM30" s="14">
        <v>0</v>
      </c>
      <c r="AN30" s="14">
        <v>0</v>
      </c>
      <c r="AO30" s="14">
        <v>0</v>
      </c>
      <c r="AP30" s="14">
        <v>0</v>
      </c>
      <c r="AQ30" s="14">
        <v>0.95704999999999996</v>
      </c>
    </row>
    <row r="31" spans="1:43" x14ac:dyDescent="0.2">
      <c r="A31" s="14" t="s">
        <v>781</v>
      </c>
      <c r="B31" s="51" t="s">
        <v>1313</v>
      </c>
      <c r="C31" s="14">
        <v>3</v>
      </c>
      <c r="D31" s="14">
        <v>10</v>
      </c>
      <c r="E31" s="14">
        <v>0</v>
      </c>
      <c r="F31" s="14">
        <v>4</v>
      </c>
      <c r="G31" s="14">
        <v>0</v>
      </c>
      <c r="H31" s="52">
        <v>0</v>
      </c>
      <c r="I31" s="52">
        <v>20</v>
      </c>
      <c r="J31" s="53">
        <v>7.6</v>
      </c>
      <c r="K31" s="54">
        <v>215</v>
      </c>
      <c r="L31" s="55">
        <v>2.8330000000000002</v>
      </c>
      <c r="M31" s="55" t="s">
        <v>1314</v>
      </c>
      <c r="N31" s="55" t="s">
        <v>1315</v>
      </c>
      <c r="O31" s="55" t="s">
        <v>1316</v>
      </c>
      <c r="P31" s="55" t="s">
        <v>1317</v>
      </c>
      <c r="Q31" s="54">
        <v>11</v>
      </c>
      <c r="R31" s="14">
        <v>0</v>
      </c>
      <c r="S31" s="14">
        <v>0</v>
      </c>
      <c r="T31" s="14">
        <v>11</v>
      </c>
      <c r="U31" s="14">
        <v>0</v>
      </c>
      <c r="V31" s="14" t="s">
        <v>1240</v>
      </c>
      <c r="W31" s="14" t="s">
        <v>1240</v>
      </c>
      <c r="X31" s="14" t="s">
        <v>1240</v>
      </c>
      <c r="Y31" s="14" t="s">
        <v>1240</v>
      </c>
      <c r="Z31" s="14" t="s">
        <v>1240</v>
      </c>
      <c r="AD31" s="14">
        <v>1.35E-2</v>
      </c>
      <c r="AE31" s="14">
        <v>0</v>
      </c>
      <c r="AF31" s="14">
        <v>0.2455</v>
      </c>
      <c r="AG31" s="14">
        <v>5.1499999999999997E-2</v>
      </c>
      <c r="AH31" s="14">
        <v>97.412000000000006</v>
      </c>
      <c r="AI31" s="14">
        <v>2.2195</v>
      </c>
      <c r="AJ31" s="14">
        <v>4.8000000000000001E-2</v>
      </c>
      <c r="AK31" s="14">
        <v>6.0000000000000001E-3</v>
      </c>
      <c r="AL31" s="14">
        <v>4.0000000000000001E-3</v>
      </c>
      <c r="AM31" s="14">
        <v>0</v>
      </c>
      <c r="AN31" s="14">
        <v>0</v>
      </c>
      <c r="AO31" s="14">
        <v>0</v>
      </c>
      <c r="AP31" s="14">
        <v>0</v>
      </c>
      <c r="AQ31" s="14">
        <v>0.95421</v>
      </c>
    </row>
    <row r="32" spans="1:43" x14ac:dyDescent="0.2">
      <c r="A32" s="14" t="s">
        <v>794</v>
      </c>
      <c r="B32" s="51" t="s">
        <v>1320</v>
      </c>
      <c r="C32" s="14">
        <v>1</v>
      </c>
      <c r="D32" s="14">
        <v>0</v>
      </c>
      <c r="E32" s="14">
        <v>0</v>
      </c>
      <c r="F32" s="14">
        <v>1</v>
      </c>
      <c r="G32" s="14">
        <v>0</v>
      </c>
      <c r="H32" s="52" t="s">
        <v>1240</v>
      </c>
      <c r="I32" s="52" t="s">
        <v>1240</v>
      </c>
      <c r="J32" s="53" t="s">
        <v>1240</v>
      </c>
      <c r="K32" s="54" t="s">
        <v>1240</v>
      </c>
      <c r="L32" s="55" t="s">
        <v>1240</v>
      </c>
      <c r="M32" s="55" t="s">
        <v>1314</v>
      </c>
      <c r="N32" s="55" t="s">
        <v>1315</v>
      </c>
      <c r="O32" s="55" t="s">
        <v>1316</v>
      </c>
      <c r="P32" s="55" t="s">
        <v>1317</v>
      </c>
      <c r="Q32" s="54">
        <v>0</v>
      </c>
      <c r="R32" s="14" t="s">
        <v>1240</v>
      </c>
      <c r="S32" s="14" t="s">
        <v>1240</v>
      </c>
      <c r="T32" s="14" t="s">
        <v>1240</v>
      </c>
      <c r="U32" s="14" t="s">
        <v>1240</v>
      </c>
      <c r="V32" s="14" t="s">
        <v>1240</v>
      </c>
      <c r="W32" s="14" t="s">
        <v>1240</v>
      </c>
      <c r="X32" s="14" t="s">
        <v>1240</v>
      </c>
      <c r="Y32" s="14" t="s">
        <v>1240</v>
      </c>
      <c r="Z32" s="14" t="s">
        <v>1240</v>
      </c>
      <c r="AD32" s="14">
        <v>2.8999999999999998E-3</v>
      </c>
      <c r="AE32" s="14">
        <v>0</v>
      </c>
      <c r="AF32" s="14">
        <v>0.2006</v>
      </c>
      <c r="AG32" s="14">
        <v>1.7000000000000001E-2</v>
      </c>
      <c r="AH32" s="14">
        <v>98.387299999999996</v>
      </c>
      <c r="AI32" s="14">
        <v>1.3865000000000001</v>
      </c>
      <c r="AJ32" s="14">
        <v>1.6000000000000001E-3</v>
      </c>
      <c r="AK32" s="14">
        <v>4.1000000000000003E-3</v>
      </c>
      <c r="AL32" s="14">
        <v>0</v>
      </c>
      <c r="AM32" s="14">
        <v>0</v>
      </c>
      <c r="AN32" s="14">
        <v>0</v>
      </c>
      <c r="AO32" s="14">
        <v>0</v>
      </c>
      <c r="AP32" s="14">
        <v>0</v>
      </c>
      <c r="AQ32" s="14">
        <v>0.97221999999999997</v>
      </c>
    </row>
    <row r="33" spans="1:43" x14ac:dyDescent="0.2">
      <c r="A33" s="14" t="s">
        <v>785</v>
      </c>
      <c r="B33" s="51" t="s">
        <v>1313</v>
      </c>
      <c r="C33" s="14">
        <v>5</v>
      </c>
      <c r="D33" s="14">
        <v>9</v>
      </c>
      <c r="E33" s="14">
        <v>0</v>
      </c>
      <c r="F33" s="14">
        <v>5</v>
      </c>
      <c r="G33" s="14">
        <v>0</v>
      </c>
      <c r="H33" s="52">
        <v>0</v>
      </c>
      <c r="I33" s="52">
        <v>12</v>
      </c>
      <c r="J33" s="53">
        <v>12</v>
      </c>
      <c r="K33" s="54">
        <v>200</v>
      </c>
      <c r="L33" s="55">
        <v>0.66700000000000004</v>
      </c>
      <c r="M33" s="55" t="s">
        <v>1314</v>
      </c>
      <c r="N33" s="55" t="s">
        <v>1315</v>
      </c>
      <c r="O33" s="55" t="s">
        <v>1316</v>
      </c>
      <c r="P33" s="55" t="s">
        <v>1317</v>
      </c>
      <c r="Q33" s="54">
        <v>15</v>
      </c>
      <c r="R33" s="14">
        <v>0</v>
      </c>
      <c r="S33" s="14">
        <v>0</v>
      </c>
      <c r="T33" s="14">
        <v>15</v>
      </c>
      <c r="U33" s="14">
        <v>0</v>
      </c>
      <c r="V33" s="14" t="s">
        <v>1240</v>
      </c>
      <c r="W33" s="14" t="s">
        <v>1240</v>
      </c>
      <c r="X33" s="14" t="s">
        <v>1240</v>
      </c>
      <c r="Y33" s="14" t="s">
        <v>1240</v>
      </c>
      <c r="Z33" s="14" t="s">
        <v>1240</v>
      </c>
      <c r="AD33" s="14">
        <v>1.7444000000000001E-2</v>
      </c>
      <c r="AE33" s="14">
        <v>0</v>
      </c>
      <c r="AF33" s="14">
        <v>0.25911000000000001</v>
      </c>
      <c r="AG33" s="14">
        <v>2.6890000000000001E-2</v>
      </c>
      <c r="AH33" s="14">
        <v>97.560599999999994</v>
      </c>
      <c r="AI33" s="14">
        <v>2.0668000000000002</v>
      </c>
      <c r="AJ33" s="14">
        <v>5.8999999999999997E-2</v>
      </c>
      <c r="AK33" s="14">
        <v>4.8900000000000002E-3</v>
      </c>
      <c r="AL33" s="14">
        <v>5.3299999999999997E-3</v>
      </c>
      <c r="AM33" s="14">
        <v>0</v>
      </c>
      <c r="AN33" s="14">
        <v>0</v>
      </c>
      <c r="AO33" s="14">
        <v>0</v>
      </c>
      <c r="AP33" s="14">
        <v>0</v>
      </c>
      <c r="AQ33" s="14">
        <v>0.95704999999999996</v>
      </c>
    </row>
    <row r="34" spans="1:43" x14ac:dyDescent="0.2">
      <c r="A34" s="14" t="s">
        <v>783</v>
      </c>
      <c r="B34" s="51" t="s">
        <v>1313</v>
      </c>
      <c r="C34" s="14">
        <v>5</v>
      </c>
      <c r="D34" s="14">
        <v>4</v>
      </c>
      <c r="E34" s="14">
        <v>0</v>
      </c>
      <c r="F34" s="14">
        <v>2</v>
      </c>
      <c r="G34" s="14">
        <v>0</v>
      </c>
      <c r="H34" s="52">
        <v>0</v>
      </c>
      <c r="I34" s="52">
        <v>50</v>
      </c>
      <c r="J34" s="53">
        <v>14.4</v>
      </c>
      <c r="K34" s="54">
        <v>180</v>
      </c>
      <c r="L34" s="55">
        <v>0.57999999999999996</v>
      </c>
      <c r="M34" s="55" t="s">
        <v>1314</v>
      </c>
      <c r="N34" s="55" t="s">
        <v>1315</v>
      </c>
      <c r="O34" s="55" t="s">
        <v>1316</v>
      </c>
      <c r="P34" s="55" t="s">
        <v>1317</v>
      </c>
      <c r="Q34" s="54">
        <v>10</v>
      </c>
      <c r="R34" s="14">
        <v>0</v>
      </c>
      <c r="S34" s="14">
        <v>0</v>
      </c>
      <c r="T34" s="14">
        <v>10</v>
      </c>
      <c r="U34" s="14">
        <v>0</v>
      </c>
      <c r="V34" s="14" t="s">
        <v>1240</v>
      </c>
      <c r="W34" s="14" t="s">
        <v>1240</v>
      </c>
      <c r="X34" s="14" t="s">
        <v>1240</v>
      </c>
      <c r="Y34" s="14" t="s">
        <v>1240</v>
      </c>
      <c r="Z34" s="14" t="s">
        <v>1240</v>
      </c>
      <c r="AD34" s="14">
        <v>1.7444000000000001E-2</v>
      </c>
      <c r="AE34" s="14">
        <v>0</v>
      </c>
      <c r="AF34" s="14">
        <v>0.25911000000000001</v>
      </c>
      <c r="AG34" s="14">
        <v>2.6890000000000001E-2</v>
      </c>
      <c r="AH34" s="14">
        <v>97.560599999999994</v>
      </c>
      <c r="AI34" s="14">
        <v>2.0668000000000002</v>
      </c>
      <c r="AJ34" s="14">
        <v>5.8999999999999997E-2</v>
      </c>
      <c r="AK34" s="14">
        <v>4.8900000000000002E-3</v>
      </c>
      <c r="AL34" s="14">
        <v>5.3299999999999997E-3</v>
      </c>
      <c r="AM34" s="14">
        <v>0</v>
      </c>
      <c r="AN34" s="14">
        <v>0</v>
      </c>
      <c r="AO34" s="14">
        <v>0</v>
      </c>
      <c r="AP34" s="14">
        <v>0</v>
      </c>
      <c r="AQ34" s="14">
        <v>0.95704999999999996</v>
      </c>
    </row>
    <row r="35" spans="1:43" x14ac:dyDescent="0.2">
      <c r="A35" s="14" t="s">
        <v>891</v>
      </c>
      <c r="B35" s="51" t="s">
        <v>1322</v>
      </c>
      <c r="C35" s="14">
        <v>7</v>
      </c>
      <c r="D35" s="14">
        <v>1</v>
      </c>
      <c r="E35" s="14">
        <v>0</v>
      </c>
      <c r="F35" s="14">
        <v>8</v>
      </c>
      <c r="G35" s="14">
        <v>2</v>
      </c>
      <c r="H35" s="52">
        <v>0</v>
      </c>
      <c r="I35" s="52">
        <v>58</v>
      </c>
      <c r="J35" s="53">
        <v>26.269657000000002</v>
      </c>
      <c r="K35" s="54" t="s">
        <v>1240</v>
      </c>
      <c r="L35" s="55">
        <v>1</v>
      </c>
      <c r="M35" s="55" t="s">
        <v>1314</v>
      </c>
      <c r="N35" s="55" t="s">
        <v>1315</v>
      </c>
      <c r="O35" s="55" t="s">
        <v>1326</v>
      </c>
      <c r="P35" s="55" t="s">
        <v>1317</v>
      </c>
      <c r="Q35" s="54">
        <v>12</v>
      </c>
      <c r="R35" s="14">
        <v>12</v>
      </c>
      <c r="S35" s="14">
        <v>0</v>
      </c>
      <c r="T35" s="14">
        <v>0</v>
      </c>
      <c r="U35" s="14">
        <v>6</v>
      </c>
      <c r="V35" s="14" t="s">
        <v>1240</v>
      </c>
      <c r="W35" s="14" t="s">
        <v>1240</v>
      </c>
      <c r="X35" s="14" t="s">
        <v>1240</v>
      </c>
      <c r="Y35" s="14" t="s">
        <v>1240</v>
      </c>
      <c r="Z35" s="14" t="s">
        <v>1240</v>
      </c>
      <c r="AD35" s="14">
        <v>2.3999999999999998E-3</v>
      </c>
      <c r="AE35" s="14">
        <v>0</v>
      </c>
      <c r="AF35" s="14">
        <v>0.25659999999999999</v>
      </c>
      <c r="AG35" s="14">
        <v>1.9699999999999999E-2</v>
      </c>
      <c r="AH35" s="14">
        <v>97.365399999999994</v>
      </c>
      <c r="AI35" s="14">
        <v>2.2621000000000002</v>
      </c>
      <c r="AJ35" s="14">
        <v>8.5199999999999998E-2</v>
      </c>
      <c r="AK35" s="14">
        <v>4.7000000000000002E-3</v>
      </c>
      <c r="AL35" s="14">
        <v>3.8999999999999998E-3</v>
      </c>
      <c r="AM35" s="14">
        <v>0</v>
      </c>
      <c r="AN35" s="14">
        <v>0</v>
      </c>
      <c r="AO35" s="14">
        <v>0</v>
      </c>
      <c r="AP35" s="14">
        <v>0</v>
      </c>
      <c r="AQ35" s="14">
        <v>0.95269999999999999</v>
      </c>
    </row>
    <row r="36" spans="1:43" x14ac:dyDescent="0.2">
      <c r="A36" s="14" t="s">
        <v>895</v>
      </c>
      <c r="B36" s="51" t="s">
        <v>1322</v>
      </c>
      <c r="C36" s="14">
        <v>4</v>
      </c>
      <c r="D36" s="14">
        <v>1</v>
      </c>
      <c r="E36" s="14">
        <v>0</v>
      </c>
      <c r="F36" s="14">
        <v>2</v>
      </c>
      <c r="G36" s="14">
        <v>0</v>
      </c>
      <c r="H36" s="52">
        <v>0</v>
      </c>
      <c r="I36" s="52">
        <v>63</v>
      </c>
      <c r="J36" s="53">
        <v>14.369512</v>
      </c>
      <c r="K36" s="54" t="s">
        <v>1240</v>
      </c>
      <c r="L36" s="55">
        <v>1.5</v>
      </c>
      <c r="M36" s="55" t="s">
        <v>1314</v>
      </c>
      <c r="N36" s="55" t="s">
        <v>1315</v>
      </c>
      <c r="O36" s="55" t="s">
        <v>1316</v>
      </c>
      <c r="P36" s="55" t="s">
        <v>1317</v>
      </c>
      <c r="Q36" s="54">
        <v>8</v>
      </c>
      <c r="R36" s="14">
        <v>8</v>
      </c>
      <c r="S36" s="14">
        <v>0</v>
      </c>
      <c r="T36" s="14">
        <v>0</v>
      </c>
      <c r="U36" s="14">
        <v>5</v>
      </c>
      <c r="V36" s="14" t="s">
        <v>1240</v>
      </c>
      <c r="W36" s="14" t="s">
        <v>1240</v>
      </c>
      <c r="X36" s="14" t="s">
        <v>1240</v>
      </c>
      <c r="Y36" s="14" t="s">
        <v>1240</v>
      </c>
      <c r="Z36" s="14" t="s">
        <v>1240</v>
      </c>
      <c r="AD36" s="14">
        <v>0</v>
      </c>
      <c r="AE36" s="14">
        <v>1.9199999999999998E-2</v>
      </c>
      <c r="AF36" s="14">
        <v>0.22</v>
      </c>
      <c r="AG36" s="14">
        <v>2.5999999999999999E-2</v>
      </c>
      <c r="AH36" s="14">
        <v>97.4</v>
      </c>
      <c r="AI36" s="14">
        <v>2.2200000000000002</v>
      </c>
      <c r="AJ36" s="14">
        <v>8.0600000000000005E-2</v>
      </c>
      <c r="AK36" s="14">
        <v>1.2999999999999999E-3</v>
      </c>
      <c r="AL36" s="14">
        <v>4.7999999999999996E-3</v>
      </c>
      <c r="AM36" s="14">
        <v>2.0000000000000001E-4</v>
      </c>
      <c r="AN36" s="14">
        <v>1E-4</v>
      </c>
      <c r="AO36" s="14">
        <v>0</v>
      </c>
      <c r="AP36" s="14">
        <v>0</v>
      </c>
      <c r="AQ36" s="14">
        <v>0.95365</v>
      </c>
    </row>
    <row r="37" spans="1:43" x14ac:dyDescent="0.2">
      <c r="A37" s="14" t="s">
        <v>915</v>
      </c>
      <c r="B37" s="51" t="s">
        <v>1318</v>
      </c>
      <c r="C37" s="14">
        <v>3</v>
      </c>
      <c r="D37" s="14">
        <v>0</v>
      </c>
      <c r="E37" s="14">
        <v>0</v>
      </c>
      <c r="F37" s="14">
        <v>4</v>
      </c>
      <c r="G37" s="14">
        <v>0</v>
      </c>
      <c r="H37" s="52">
        <v>0</v>
      </c>
      <c r="I37" s="52">
        <v>31</v>
      </c>
      <c r="J37" s="53">
        <v>2.6280000000000001</v>
      </c>
      <c r="K37" s="54">
        <v>159</v>
      </c>
      <c r="L37" s="55">
        <v>1</v>
      </c>
      <c r="M37" s="55" t="s">
        <v>1314</v>
      </c>
      <c r="N37" s="55" t="s">
        <v>1315</v>
      </c>
      <c r="O37" s="55" t="s">
        <v>1316</v>
      </c>
      <c r="P37" s="55" t="s">
        <v>1317</v>
      </c>
      <c r="Q37" s="54">
        <v>7</v>
      </c>
      <c r="R37" s="14">
        <v>1</v>
      </c>
      <c r="S37" s="14">
        <v>0</v>
      </c>
      <c r="T37" s="14">
        <v>6</v>
      </c>
      <c r="U37" s="14">
        <v>0</v>
      </c>
      <c r="V37" s="14" t="s">
        <v>1240</v>
      </c>
      <c r="W37" s="14">
        <v>153.27000000000001</v>
      </c>
      <c r="X37" s="14">
        <v>63</v>
      </c>
      <c r="Y37" s="14" t="s">
        <v>1240</v>
      </c>
      <c r="Z37" s="14" t="s">
        <v>1319</v>
      </c>
      <c r="AD37" s="14">
        <v>1.2999999999999999E-3</v>
      </c>
      <c r="AE37" s="14">
        <v>0</v>
      </c>
      <c r="AF37" s="14">
        <v>0.2873</v>
      </c>
      <c r="AG37" s="14">
        <v>0.36630000000000001</v>
      </c>
      <c r="AH37" s="14">
        <v>97.046199999999999</v>
      </c>
      <c r="AI37" s="14">
        <v>2.1932999999999998</v>
      </c>
      <c r="AJ37" s="14">
        <v>9.3899999999999997E-2</v>
      </c>
      <c r="AK37" s="14">
        <v>2.7000000000000001E-3</v>
      </c>
      <c r="AL37" s="14">
        <v>6.8999999999999999E-3</v>
      </c>
      <c r="AM37" s="14">
        <v>8.9999999999999998E-4</v>
      </c>
      <c r="AN37" s="14">
        <v>7.0000000000000001E-3</v>
      </c>
      <c r="AO37" s="14">
        <v>0</v>
      </c>
      <c r="AP37" s="14">
        <v>5.0000000000000001E-3</v>
      </c>
      <c r="AQ37" s="14">
        <v>0.94967999999999997</v>
      </c>
    </row>
    <row r="38" spans="1:43" x14ac:dyDescent="0.2">
      <c r="A38" s="14" t="s">
        <v>924</v>
      </c>
      <c r="B38" s="51" t="s">
        <v>1313</v>
      </c>
      <c r="C38" s="14">
        <v>1</v>
      </c>
      <c r="D38" s="14">
        <v>1</v>
      </c>
      <c r="E38" s="14">
        <v>0</v>
      </c>
      <c r="F38" s="14">
        <v>1</v>
      </c>
      <c r="G38" s="14">
        <v>0</v>
      </c>
      <c r="H38" s="52">
        <v>0</v>
      </c>
      <c r="I38" s="52">
        <v>30</v>
      </c>
      <c r="J38" s="53">
        <v>1.6</v>
      </c>
      <c r="K38" s="54">
        <v>410</v>
      </c>
      <c r="L38" s="55">
        <v>0.5</v>
      </c>
      <c r="M38" s="55" t="s">
        <v>1314</v>
      </c>
      <c r="N38" s="55" t="s">
        <v>1315</v>
      </c>
      <c r="O38" s="55" t="s">
        <v>1316</v>
      </c>
      <c r="P38" s="55" t="s">
        <v>1317</v>
      </c>
      <c r="Q38" s="54">
        <v>2</v>
      </c>
      <c r="R38" s="14">
        <v>0</v>
      </c>
      <c r="S38" s="14">
        <v>0</v>
      </c>
      <c r="T38" s="14">
        <v>2</v>
      </c>
      <c r="U38" s="14">
        <v>0</v>
      </c>
      <c r="V38" s="14" t="s">
        <v>1240</v>
      </c>
      <c r="W38" s="14" t="s">
        <v>1240</v>
      </c>
      <c r="X38" s="14" t="s">
        <v>1240</v>
      </c>
      <c r="Y38" s="14" t="s">
        <v>1240</v>
      </c>
      <c r="Z38" s="14" t="s">
        <v>1240</v>
      </c>
      <c r="AD38" s="14">
        <v>1.7444000000000001E-2</v>
      </c>
      <c r="AE38" s="14">
        <v>0</v>
      </c>
      <c r="AF38" s="14">
        <v>0.25911000000000001</v>
      </c>
      <c r="AG38" s="14">
        <v>2.6890000000000001E-2</v>
      </c>
      <c r="AH38" s="14">
        <v>97.560599999999994</v>
      </c>
      <c r="AI38" s="14">
        <v>2.0668000000000002</v>
      </c>
      <c r="AJ38" s="14">
        <v>5.8999999999999997E-2</v>
      </c>
      <c r="AK38" s="14">
        <v>4.8900000000000002E-3</v>
      </c>
      <c r="AL38" s="14">
        <v>5.3299999999999997E-3</v>
      </c>
      <c r="AM38" s="14">
        <v>0</v>
      </c>
      <c r="AN38" s="14">
        <v>0</v>
      </c>
      <c r="AO38" s="14">
        <v>0</v>
      </c>
      <c r="AP38" s="14">
        <v>0</v>
      </c>
      <c r="AQ38" s="14">
        <v>0.95704999999999996</v>
      </c>
    </row>
    <row r="39" spans="1:43" x14ac:dyDescent="0.2">
      <c r="A39" s="14" t="s">
        <v>912</v>
      </c>
      <c r="B39" s="51" t="s">
        <v>1324</v>
      </c>
      <c r="C39" s="14">
        <v>5</v>
      </c>
      <c r="D39" s="14">
        <v>4</v>
      </c>
      <c r="E39" s="14">
        <v>0</v>
      </c>
      <c r="F39" s="14">
        <v>1</v>
      </c>
      <c r="G39" s="14">
        <v>2</v>
      </c>
      <c r="H39" s="52">
        <v>0</v>
      </c>
      <c r="I39" s="52">
        <v>237.2207592</v>
      </c>
      <c r="J39" s="53">
        <v>7.2011599999999998</v>
      </c>
      <c r="K39" s="54">
        <v>412</v>
      </c>
      <c r="L39" s="55">
        <v>0.80547945205479454</v>
      </c>
      <c r="M39" s="55" t="s">
        <v>1314</v>
      </c>
      <c r="N39" s="55" t="s">
        <v>1315</v>
      </c>
      <c r="O39" s="55" t="s">
        <v>1316</v>
      </c>
      <c r="P39" s="55" t="s">
        <v>1317</v>
      </c>
      <c r="Q39" s="54">
        <v>0</v>
      </c>
      <c r="R39" s="14">
        <v>0</v>
      </c>
      <c r="S39" s="14">
        <v>0</v>
      </c>
      <c r="T39" s="14">
        <v>0</v>
      </c>
      <c r="U39" s="14">
        <v>0</v>
      </c>
      <c r="V39" s="14">
        <v>0</v>
      </c>
      <c r="W39" s="14">
        <v>404.536</v>
      </c>
      <c r="X39" s="14">
        <v>60</v>
      </c>
      <c r="Y39" s="14" t="s">
        <v>1240</v>
      </c>
      <c r="Z39" s="14" t="s">
        <v>1319</v>
      </c>
      <c r="AB39" s="14" t="s">
        <v>1325</v>
      </c>
      <c r="AC39" s="14" t="s">
        <v>795</v>
      </c>
      <c r="AD39" s="14">
        <v>0</v>
      </c>
      <c r="AE39" s="14">
        <v>0</v>
      </c>
      <c r="AF39" s="14">
        <v>0.3155</v>
      </c>
      <c r="AG39" s="14">
        <v>0.05</v>
      </c>
      <c r="AH39" s="14">
        <v>97.013999999999996</v>
      </c>
      <c r="AI39" s="14">
        <v>2.5068999999999999</v>
      </c>
      <c r="AJ39" s="14">
        <v>0.10489999999999999</v>
      </c>
      <c r="AK39" s="14">
        <v>1.8E-3</v>
      </c>
      <c r="AL39" s="14">
        <v>6.4000000000000003E-3</v>
      </c>
      <c r="AM39" s="14">
        <v>2.9999999999999997E-4</v>
      </c>
      <c r="AN39" s="14">
        <v>2.0000000000000001E-4</v>
      </c>
      <c r="AO39" s="14">
        <v>0</v>
      </c>
      <c r="AP39" s="14">
        <v>0</v>
      </c>
      <c r="AQ39" s="14">
        <v>0.94715000000000005</v>
      </c>
    </row>
    <row r="40" spans="1:43" x14ac:dyDescent="0.2">
      <c r="A40" s="14" t="s">
        <v>793</v>
      </c>
      <c r="B40" s="51" t="s">
        <v>1320</v>
      </c>
      <c r="C40" s="14">
        <v>2</v>
      </c>
      <c r="D40" s="14">
        <v>2</v>
      </c>
      <c r="E40" s="14">
        <v>0</v>
      </c>
      <c r="F40" s="14">
        <v>3</v>
      </c>
      <c r="G40" s="14">
        <v>0</v>
      </c>
      <c r="H40" s="52">
        <v>0</v>
      </c>
      <c r="I40" s="52">
        <v>43.3</v>
      </c>
      <c r="J40" s="53">
        <v>1.389</v>
      </c>
      <c r="K40" s="54">
        <v>826</v>
      </c>
      <c r="L40" s="55">
        <v>0.5</v>
      </c>
      <c r="M40" s="55" t="s">
        <v>1314</v>
      </c>
      <c r="N40" s="55" t="s">
        <v>1315</v>
      </c>
      <c r="O40" s="55" t="s">
        <v>1316</v>
      </c>
      <c r="P40" s="55" t="s">
        <v>1317</v>
      </c>
      <c r="Q40" s="54">
        <v>2</v>
      </c>
      <c r="R40" s="14">
        <v>0</v>
      </c>
      <c r="S40" s="14">
        <v>0</v>
      </c>
      <c r="T40" s="14">
        <v>2</v>
      </c>
      <c r="U40" s="14">
        <v>0</v>
      </c>
      <c r="V40" s="14" t="s">
        <v>1240</v>
      </c>
      <c r="W40" s="14">
        <v>345</v>
      </c>
      <c r="X40" s="14">
        <v>70</v>
      </c>
      <c r="Y40" s="14" t="s">
        <v>1240</v>
      </c>
      <c r="Z40" s="14" t="s">
        <v>1319</v>
      </c>
      <c r="AD40" s="14">
        <v>0</v>
      </c>
      <c r="AE40" s="14">
        <v>0</v>
      </c>
      <c r="AF40" s="14">
        <v>0.60799999999999998</v>
      </c>
      <c r="AG40" s="14">
        <v>9.4000000000000004E-3</v>
      </c>
      <c r="AH40" s="14">
        <v>98.157300000000006</v>
      </c>
      <c r="AI40" s="14">
        <v>1.1879</v>
      </c>
      <c r="AJ40" s="14">
        <v>2.5100000000000001E-2</v>
      </c>
      <c r="AK40" s="14">
        <v>6.7000000000000002E-3</v>
      </c>
      <c r="AL40" s="14">
        <v>5.5999999999999999E-3</v>
      </c>
      <c r="AM40" s="14">
        <v>0</v>
      </c>
      <c r="AN40" s="14">
        <v>0</v>
      </c>
      <c r="AO40" s="14">
        <v>0</v>
      </c>
      <c r="AP40" s="14">
        <v>0</v>
      </c>
      <c r="AQ40" s="14">
        <v>0.97506999999999999</v>
      </c>
    </row>
    <row r="41" spans="1:43" x14ac:dyDescent="0.2">
      <c r="A41" s="14" t="s">
        <v>902</v>
      </c>
      <c r="B41" s="51" t="s">
        <v>1322</v>
      </c>
      <c r="C41" s="14">
        <v>3</v>
      </c>
      <c r="D41" s="14">
        <v>1</v>
      </c>
      <c r="E41" s="14">
        <v>0</v>
      </c>
      <c r="F41" s="14">
        <v>2</v>
      </c>
      <c r="G41" s="14">
        <v>1</v>
      </c>
      <c r="H41" s="52">
        <v>0</v>
      </c>
      <c r="I41" s="52">
        <v>7</v>
      </c>
      <c r="J41" s="53">
        <v>19.413495999999999</v>
      </c>
      <c r="K41" s="54" t="s">
        <v>1240</v>
      </c>
      <c r="L41" s="55">
        <v>1.75</v>
      </c>
      <c r="M41" s="55" t="s">
        <v>1314</v>
      </c>
      <c r="N41" s="55" t="s">
        <v>1315</v>
      </c>
      <c r="O41" s="55" t="s">
        <v>1316</v>
      </c>
      <c r="P41" s="55" t="s">
        <v>1317</v>
      </c>
      <c r="Q41" s="54">
        <v>6</v>
      </c>
      <c r="R41" s="14">
        <v>6</v>
      </c>
      <c r="S41" s="14">
        <v>0</v>
      </c>
      <c r="T41" s="14">
        <v>0</v>
      </c>
      <c r="U41" s="14">
        <v>3</v>
      </c>
      <c r="V41" s="14" t="s">
        <v>1240</v>
      </c>
      <c r="W41" s="14" t="s">
        <v>1240</v>
      </c>
      <c r="X41" s="14" t="s">
        <v>1240</v>
      </c>
      <c r="Y41" s="14" t="s">
        <v>1240</v>
      </c>
      <c r="Z41" s="14" t="s">
        <v>1240</v>
      </c>
      <c r="AD41" s="14">
        <v>2.2000000000000001E-3</v>
      </c>
      <c r="AE41" s="14">
        <v>0</v>
      </c>
      <c r="AF41" s="14">
        <v>0.24410000000000001</v>
      </c>
      <c r="AG41" s="14">
        <v>2.9600000000000001E-2</v>
      </c>
      <c r="AH41" s="14">
        <v>97.265500000000003</v>
      </c>
      <c r="AI41" s="14">
        <v>2.3593999999999999</v>
      </c>
      <c r="AJ41" s="14">
        <v>9.3700000000000006E-2</v>
      </c>
      <c r="AK41" s="14">
        <v>0</v>
      </c>
      <c r="AL41" s="14">
        <v>5.4999999999999997E-3</v>
      </c>
      <c r="AM41" s="14">
        <v>0</v>
      </c>
      <c r="AN41" s="14">
        <v>0</v>
      </c>
      <c r="AO41" s="14">
        <v>0</v>
      </c>
      <c r="AP41" s="14">
        <v>0</v>
      </c>
      <c r="AQ41" s="14">
        <v>0.95062999999999998</v>
      </c>
    </row>
    <row r="42" spans="1:43" x14ac:dyDescent="0.2">
      <c r="A42" s="14" t="s">
        <v>921</v>
      </c>
      <c r="B42" s="51" t="s">
        <v>1318</v>
      </c>
      <c r="C42" s="14">
        <v>1</v>
      </c>
      <c r="D42" s="14">
        <v>1</v>
      </c>
      <c r="E42" s="14">
        <v>0</v>
      </c>
      <c r="F42" s="14">
        <v>1</v>
      </c>
      <c r="G42" s="14">
        <v>0</v>
      </c>
      <c r="H42" s="52">
        <v>0</v>
      </c>
      <c r="I42" s="52">
        <v>12</v>
      </c>
      <c r="J42" s="53">
        <v>5.1449999999999996</v>
      </c>
      <c r="K42" s="54">
        <v>1412</v>
      </c>
      <c r="L42" s="55">
        <v>0.6</v>
      </c>
      <c r="M42" s="55" t="s">
        <v>1314</v>
      </c>
      <c r="N42" s="55" t="s">
        <v>1315</v>
      </c>
      <c r="O42" s="55" t="s">
        <v>1316</v>
      </c>
      <c r="P42" s="55" t="s">
        <v>1317</v>
      </c>
      <c r="Q42" s="54">
        <v>0</v>
      </c>
      <c r="R42" s="14">
        <v>0</v>
      </c>
      <c r="S42" s="14">
        <v>0</v>
      </c>
      <c r="T42" s="14">
        <v>0</v>
      </c>
      <c r="U42" s="14">
        <v>1</v>
      </c>
      <c r="V42" s="14" t="s">
        <v>1240</v>
      </c>
      <c r="W42" s="14">
        <v>192.01</v>
      </c>
      <c r="X42" s="14">
        <v>64</v>
      </c>
      <c r="Y42" s="14" t="s">
        <v>1240</v>
      </c>
      <c r="Z42" s="14" t="s">
        <v>1319</v>
      </c>
      <c r="AD42" s="14">
        <v>3.8E-3</v>
      </c>
      <c r="AE42" s="14">
        <v>0</v>
      </c>
      <c r="AF42" s="14">
        <v>0.28010000000000002</v>
      </c>
      <c r="AG42" s="14">
        <v>0.18579999999999999</v>
      </c>
      <c r="AH42" s="14">
        <v>95.314700000000002</v>
      </c>
      <c r="AI42" s="14">
        <v>3.8910999999999998</v>
      </c>
      <c r="AJ42" s="14">
        <v>0.28149999999999997</v>
      </c>
      <c r="AK42" s="14">
        <v>1.14E-2</v>
      </c>
      <c r="AL42" s="14">
        <v>2.5999999999999999E-2</v>
      </c>
      <c r="AM42" s="14">
        <v>2.5999999999999999E-3</v>
      </c>
      <c r="AN42" s="14">
        <v>2.2000000000000001E-3</v>
      </c>
      <c r="AO42" s="14">
        <v>0</v>
      </c>
      <c r="AP42" s="14">
        <v>8.0000000000000004E-4</v>
      </c>
      <c r="AQ42" s="14">
        <v>0.91379999999999995</v>
      </c>
    </row>
    <row r="43" spans="1:43" x14ac:dyDescent="0.2">
      <c r="A43" s="14" t="s">
        <v>782</v>
      </c>
      <c r="B43" s="51" t="s">
        <v>1313</v>
      </c>
      <c r="C43" s="14">
        <v>8</v>
      </c>
      <c r="D43" s="14">
        <v>4</v>
      </c>
      <c r="E43" s="14">
        <v>0</v>
      </c>
      <c r="F43" s="14">
        <v>2</v>
      </c>
      <c r="G43" s="14">
        <v>0</v>
      </c>
      <c r="H43" s="52">
        <v>0</v>
      </c>
      <c r="I43" s="52">
        <v>100</v>
      </c>
      <c r="J43" s="53">
        <v>11.2</v>
      </c>
      <c r="K43" s="54">
        <v>190</v>
      </c>
      <c r="L43" s="55">
        <v>0.5</v>
      </c>
      <c r="M43" s="55" t="s">
        <v>1314</v>
      </c>
      <c r="N43" s="55" t="s">
        <v>1315</v>
      </c>
      <c r="O43" s="55" t="s">
        <v>1316</v>
      </c>
      <c r="P43" s="55" t="s">
        <v>1317</v>
      </c>
      <c r="Q43" s="54">
        <v>6</v>
      </c>
      <c r="R43" s="14">
        <v>0</v>
      </c>
      <c r="S43" s="14">
        <v>0</v>
      </c>
      <c r="T43" s="14">
        <v>6</v>
      </c>
      <c r="U43" s="14">
        <v>0</v>
      </c>
      <c r="V43" s="14" t="s">
        <v>1240</v>
      </c>
      <c r="W43" s="14" t="s">
        <v>1240</v>
      </c>
      <c r="X43" s="14" t="s">
        <v>1240</v>
      </c>
      <c r="Y43" s="14" t="s">
        <v>1240</v>
      </c>
      <c r="Z43" s="14" t="s">
        <v>1240</v>
      </c>
      <c r="AD43" s="14">
        <v>1.7444000000000001E-2</v>
      </c>
      <c r="AE43" s="14">
        <v>0</v>
      </c>
      <c r="AF43" s="14">
        <v>0.25911000000000001</v>
      </c>
      <c r="AG43" s="14">
        <v>2.6890000000000001E-2</v>
      </c>
      <c r="AH43" s="14">
        <v>97.560599999999994</v>
      </c>
      <c r="AI43" s="14">
        <v>2.0668000000000002</v>
      </c>
      <c r="AJ43" s="14">
        <v>5.8999999999999997E-2</v>
      </c>
      <c r="AK43" s="14">
        <v>4.8900000000000002E-3</v>
      </c>
      <c r="AL43" s="14">
        <v>5.3299999999999997E-3</v>
      </c>
      <c r="AM43" s="14">
        <v>0</v>
      </c>
      <c r="AN43" s="14">
        <v>0</v>
      </c>
      <c r="AO43" s="14">
        <v>0</v>
      </c>
      <c r="AP43" s="14">
        <v>0</v>
      </c>
      <c r="AQ43" s="14">
        <v>0.95704999999999996</v>
      </c>
    </row>
    <row r="44" spans="1:43" x14ac:dyDescent="0.2">
      <c r="A44" s="14" t="s">
        <v>892</v>
      </c>
      <c r="B44" s="51" t="s">
        <v>1322</v>
      </c>
      <c r="C44" s="14">
        <v>3</v>
      </c>
      <c r="D44" s="14">
        <v>0</v>
      </c>
      <c r="E44" s="14">
        <v>0</v>
      </c>
      <c r="F44" s="14">
        <v>4</v>
      </c>
      <c r="G44" s="14">
        <v>0</v>
      </c>
      <c r="H44" s="52">
        <v>0</v>
      </c>
      <c r="I44" s="52">
        <v>3</v>
      </c>
      <c r="J44" s="53">
        <v>11.284241000000002</v>
      </c>
      <c r="K44" s="54" t="s">
        <v>1240</v>
      </c>
      <c r="L44" s="55" t="s">
        <v>1240</v>
      </c>
      <c r="M44" s="55" t="s">
        <v>1314</v>
      </c>
      <c r="N44" s="55" t="s">
        <v>1315</v>
      </c>
      <c r="O44" s="55" t="s">
        <v>1316</v>
      </c>
      <c r="P44" s="55" t="s">
        <v>1317</v>
      </c>
      <c r="Q44" s="54">
        <v>6</v>
      </c>
      <c r="R44" s="14">
        <v>6</v>
      </c>
      <c r="S44" s="14">
        <v>0</v>
      </c>
      <c r="T44" s="14">
        <v>0</v>
      </c>
      <c r="U44" s="14">
        <v>3</v>
      </c>
      <c r="V44" s="14" t="s">
        <v>1240</v>
      </c>
      <c r="W44" s="14" t="s">
        <v>1240</v>
      </c>
      <c r="X44" s="14" t="s">
        <v>1240</v>
      </c>
      <c r="Y44" s="14" t="s">
        <v>1240</v>
      </c>
      <c r="Z44" s="14" t="s">
        <v>1240</v>
      </c>
      <c r="AD44" s="14">
        <v>2.2000000000000001E-3</v>
      </c>
      <c r="AE44" s="14">
        <v>0</v>
      </c>
      <c r="AF44" s="14">
        <v>0.24329999999999999</v>
      </c>
      <c r="AG44" s="14">
        <v>2.12E-2</v>
      </c>
      <c r="AH44" s="14">
        <v>97.277900000000002</v>
      </c>
      <c r="AI44" s="14">
        <v>2.3531</v>
      </c>
      <c r="AJ44" s="14">
        <v>9.1200000000000003E-2</v>
      </c>
      <c r="AK44" s="14">
        <v>1.1999999999999999E-3</v>
      </c>
      <c r="AL44" s="14">
        <v>6.4000000000000003E-3</v>
      </c>
      <c r="AM44" s="14">
        <v>8.9999999999999998E-4</v>
      </c>
      <c r="AN44" s="14">
        <v>8.0000000000000004E-4</v>
      </c>
      <c r="AO44" s="14">
        <v>0</v>
      </c>
      <c r="AP44" s="14">
        <v>1.8E-3</v>
      </c>
      <c r="AQ44" s="14">
        <v>0.95064000000000004</v>
      </c>
    </row>
    <row r="45" spans="1:43" x14ac:dyDescent="0.2">
      <c r="A45" s="14" t="s">
        <v>911</v>
      </c>
      <c r="B45" s="51" t="s">
        <v>1324</v>
      </c>
      <c r="C45" s="14">
        <v>6</v>
      </c>
      <c r="D45" s="14">
        <v>7</v>
      </c>
      <c r="E45" s="14">
        <v>0</v>
      </c>
      <c r="F45" s="14">
        <v>2</v>
      </c>
      <c r="G45" s="14">
        <v>1</v>
      </c>
      <c r="H45" s="52">
        <v>0</v>
      </c>
      <c r="I45" s="52">
        <v>510.82149900000002</v>
      </c>
      <c r="J45" s="53">
        <v>10.734639999999999</v>
      </c>
      <c r="K45" s="54">
        <v>448</v>
      </c>
      <c r="L45" s="55">
        <v>0.30410958904109592</v>
      </c>
      <c r="M45" s="55" t="s">
        <v>1314</v>
      </c>
      <c r="N45" s="55" t="s">
        <v>1315</v>
      </c>
      <c r="O45" s="55" t="s">
        <v>1316</v>
      </c>
      <c r="P45" s="55" t="s">
        <v>1317</v>
      </c>
      <c r="Q45" s="54">
        <v>0</v>
      </c>
      <c r="R45" s="14">
        <v>0</v>
      </c>
      <c r="S45" s="14">
        <v>0</v>
      </c>
      <c r="T45" s="14">
        <v>0</v>
      </c>
      <c r="U45" s="14">
        <v>0</v>
      </c>
      <c r="V45" s="14">
        <v>0</v>
      </c>
      <c r="W45" s="14">
        <v>444.42829999999998</v>
      </c>
      <c r="X45" s="14">
        <v>60</v>
      </c>
      <c r="Y45" s="14" t="s">
        <v>1240</v>
      </c>
      <c r="Z45" s="14" t="s">
        <v>1319</v>
      </c>
      <c r="AB45" s="14" t="s">
        <v>1325</v>
      </c>
      <c r="AC45" s="14" t="s">
        <v>922</v>
      </c>
      <c r="AD45" s="14">
        <v>0</v>
      </c>
      <c r="AE45" s="14">
        <v>0</v>
      </c>
      <c r="AF45" s="14">
        <v>0.3155</v>
      </c>
      <c r="AG45" s="14">
        <v>0.05</v>
      </c>
      <c r="AH45" s="14">
        <v>97.013999999999996</v>
      </c>
      <c r="AI45" s="14">
        <v>2.5068999999999999</v>
      </c>
      <c r="AJ45" s="14">
        <v>0.10489999999999999</v>
      </c>
      <c r="AK45" s="14">
        <v>1.8E-3</v>
      </c>
      <c r="AL45" s="14">
        <v>6.4000000000000003E-3</v>
      </c>
      <c r="AM45" s="14">
        <v>2.9999999999999997E-4</v>
      </c>
      <c r="AN45" s="14">
        <v>2.0000000000000001E-4</v>
      </c>
      <c r="AO45" s="14">
        <v>0</v>
      </c>
      <c r="AP45" s="14">
        <v>0</v>
      </c>
      <c r="AQ45" s="14">
        <v>0.94715000000000005</v>
      </c>
    </row>
    <row r="46" spans="1:43" x14ac:dyDescent="0.2">
      <c r="A46" s="14" t="s">
        <v>897</v>
      </c>
      <c r="B46" s="51" t="s">
        <v>1322</v>
      </c>
      <c r="C46" s="14">
        <v>3</v>
      </c>
      <c r="D46" s="14">
        <v>1</v>
      </c>
      <c r="E46" s="14">
        <v>0</v>
      </c>
      <c r="F46" s="14">
        <v>3</v>
      </c>
      <c r="G46" s="14">
        <v>1</v>
      </c>
      <c r="H46" s="52">
        <v>0</v>
      </c>
      <c r="I46" s="52" t="s">
        <v>1240</v>
      </c>
      <c r="J46" s="53" t="s">
        <v>1240</v>
      </c>
      <c r="K46" s="54" t="s">
        <v>1240</v>
      </c>
      <c r="L46" s="55" t="s">
        <v>1240</v>
      </c>
      <c r="M46" s="55" t="s">
        <v>1314</v>
      </c>
      <c r="N46" s="55" t="s">
        <v>1315</v>
      </c>
      <c r="O46" s="55" t="s">
        <v>1316</v>
      </c>
      <c r="P46" s="55" t="s">
        <v>1317</v>
      </c>
      <c r="Q46" s="54">
        <v>2</v>
      </c>
      <c r="R46" s="14">
        <v>2</v>
      </c>
      <c r="S46" s="14">
        <v>0</v>
      </c>
      <c r="T46" s="14">
        <v>0</v>
      </c>
      <c r="U46" s="14">
        <v>1</v>
      </c>
      <c r="V46" s="14" t="s">
        <v>1240</v>
      </c>
      <c r="W46" s="14" t="s">
        <v>1240</v>
      </c>
      <c r="X46" s="14" t="s">
        <v>1240</v>
      </c>
      <c r="Y46" s="14" t="s">
        <v>1240</v>
      </c>
      <c r="Z46" s="14" t="s">
        <v>1240</v>
      </c>
      <c r="AD46" s="14">
        <v>0</v>
      </c>
      <c r="AE46" s="14">
        <v>3.1199999999999999E-2</v>
      </c>
      <c r="AF46" s="14">
        <v>0.63</v>
      </c>
      <c r="AG46" s="14">
        <v>0</v>
      </c>
      <c r="AH46" s="14">
        <v>96.98</v>
      </c>
      <c r="AI46" s="14">
        <v>2.1800000000000002</v>
      </c>
      <c r="AJ46" s="14">
        <v>8.3400000000000002E-2</v>
      </c>
      <c r="AK46" s="14">
        <v>0</v>
      </c>
      <c r="AL46" s="14">
        <v>2.8999999999999998E-3</v>
      </c>
      <c r="AM46" s="14">
        <v>0</v>
      </c>
      <c r="AN46" s="14">
        <v>0</v>
      </c>
      <c r="AO46" s="14">
        <v>0</v>
      </c>
      <c r="AP46" s="14">
        <v>0</v>
      </c>
      <c r="AQ46" s="14">
        <v>0.95450999999999997</v>
      </c>
    </row>
    <row r="47" spans="1:43" x14ac:dyDescent="0.2">
      <c r="A47" s="14" t="s">
        <v>905</v>
      </c>
      <c r="B47" s="51" t="s">
        <v>1324</v>
      </c>
      <c r="C47" s="14">
        <v>2</v>
      </c>
      <c r="D47" s="14">
        <v>1</v>
      </c>
      <c r="E47" s="14">
        <v>0</v>
      </c>
      <c r="F47" s="14">
        <v>3</v>
      </c>
      <c r="G47" s="14">
        <v>0</v>
      </c>
      <c r="H47" s="52">
        <v>0</v>
      </c>
      <c r="I47" s="52">
        <v>10</v>
      </c>
      <c r="J47" s="53">
        <v>2.1121300000000001</v>
      </c>
      <c r="K47" s="54" t="s">
        <v>1240</v>
      </c>
      <c r="L47" s="55" t="s">
        <v>1240</v>
      </c>
      <c r="M47" s="55" t="s">
        <v>1314</v>
      </c>
      <c r="N47" s="55" t="s">
        <v>1315</v>
      </c>
      <c r="O47" s="55" t="s">
        <v>1316</v>
      </c>
      <c r="P47" s="55" t="s">
        <v>1317</v>
      </c>
      <c r="Q47" s="54">
        <v>0</v>
      </c>
      <c r="R47" s="14">
        <v>0</v>
      </c>
      <c r="S47" s="14">
        <v>0</v>
      </c>
      <c r="T47" s="14">
        <v>0</v>
      </c>
      <c r="U47" s="14">
        <v>0</v>
      </c>
      <c r="V47" s="14">
        <v>0</v>
      </c>
      <c r="W47" s="14">
        <v>411.6</v>
      </c>
      <c r="X47" s="14">
        <v>59.36</v>
      </c>
      <c r="Y47" s="14" t="s">
        <v>1240</v>
      </c>
      <c r="Z47" s="14" t="s">
        <v>1319</v>
      </c>
      <c r="AD47" s="14">
        <v>0</v>
      </c>
      <c r="AE47" s="14">
        <v>0</v>
      </c>
      <c r="AF47" s="14">
        <v>0.21</v>
      </c>
      <c r="AG47" s="14">
        <v>3.1E-2</v>
      </c>
      <c r="AH47" s="14">
        <v>97.367999999999995</v>
      </c>
      <c r="AI47" s="14">
        <v>2.3210000000000002</v>
      </c>
      <c r="AJ47" s="14">
        <v>6.7000000000000004E-2</v>
      </c>
      <c r="AK47" s="14">
        <v>0</v>
      </c>
      <c r="AL47" s="14">
        <v>3.0000000000000001E-3</v>
      </c>
      <c r="AM47" s="14">
        <v>0</v>
      </c>
      <c r="AN47" s="14">
        <v>0</v>
      </c>
      <c r="AO47" s="14">
        <v>0</v>
      </c>
      <c r="AP47" s="14">
        <v>0</v>
      </c>
      <c r="AQ47" s="14">
        <v>0.95221999999999996</v>
      </c>
    </row>
    <row r="48" spans="1:43" x14ac:dyDescent="0.2">
      <c r="A48" s="14" t="s">
        <v>904</v>
      </c>
      <c r="B48" s="51" t="s">
        <v>1313</v>
      </c>
      <c r="C48" s="14">
        <v>3</v>
      </c>
      <c r="D48" s="14">
        <v>0</v>
      </c>
      <c r="E48" s="14">
        <v>0</v>
      </c>
      <c r="F48" s="14">
        <v>3</v>
      </c>
      <c r="G48" s="14">
        <v>0</v>
      </c>
      <c r="H48" s="52">
        <v>0</v>
      </c>
      <c r="I48" s="52">
        <v>20</v>
      </c>
      <c r="J48" s="53">
        <v>8</v>
      </c>
      <c r="K48" s="54">
        <v>410</v>
      </c>
      <c r="L48" s="55">
        <v>1</v>
      </c>
      <c r="M48" s="55" t="s">
        <v>1314</v>
      </c>
      <c r="N48" s="55" t="s">
        <v>1315</v>
      </c>
      <c r="O48" s="55" t="s">
        <v>1316</v>
      </c>
      <c r="P48" s="55" t="s">
        <v>1317</v>
      </c>
      <c r="Q48" s="54">
        <v>12</v>
      </c>
      <c r="R48" s="14">
        <v>0</v>
      </c>
      <c r="S48" s="14">
        <v>0</v>
      </c>
      <c r="T48" s="14">
        <v>12</v>
      </c>
      <c r="U48" s="14">
        <v>0</v>
      </c>
      <c r="V48" s="14" t="s">
        <v>1240</v>
      </c>
      <c r="W48" s="14" t="s">
        <v>1240</v>
      </c>
      <c r="X48" s="14" t="s">
        <v>1240</v>
      </c>
      <c r="Y48" s="14" t="s">
        <v>1240</v>
      </c>
      <c r="Z48" s="14" t="s">
        <v>1240</v>
      </c>
      <c r="AD48" s="14">
        <v>2.8333000000000001E-2</v>
      </c>
      <c r="AE48" s="14">
        <v>0</v>
      </c>
      <c r="AF48" s="14">
        <v>0.25967000000000001</v>
      </c>
      <c r="AG48" s="14">
        <v>3.0669999999999999E-2</v>
      </c>
      <c r="AH48" s="14">
        <v>97.626999999999995</v>
      </c>
      <c r="AI48" s="14">
        <v>1.98</v>
      </c>
      <c r="AJ48" s="14">
        <v>5.9670000000000001E-2</v>
      </c>
      <c r="AK48" s="14">
        <v>7.6699999999999997E-3</v>
      </c>
      <c r="AL48" s="14">
        <v>7.0000000000000001E-3</v>
      </c>
      <c r="AM48" s="14">
        <v>0</v>
      </c>
      <c r="AN48" s="14">
        <v>0</v>
      </c>
      <c r="AO48" s="14">
        <v>0</v>
      </c>
      <c r="AP48" s="14">
        <v>0</v>
      </c>
      <c r="AQ48" s="14">
        <v>0.95848999999999995</v>
      </c>
    </row>
    <row r="49" spans="1:43" x14ac:dyDescent="0.2">
      <c r="A49" s="14" t="s">
        <v>906</v>
      </c>
      <c r="B49" s="51" t="s">
        <v>1324</v>
      </c>
      <c r="C49" s="14">
        <v>6</v>
      </c>
      <c r="D49" s="14">
        <v>2</v>
      </c>
      <c r="E49" s="14">
        <v>0</v>
      </c>
      <c r="F49" s="14">
        <v>5</v>
      </c>
      <c r="G49" s="14">
        <v>1</v>
      </c>
      <c r="H49" s="52">
        <v>0</v>
      </c>
      <c r="I49" s="52">
        <v>86</v>
      </c>
      <c r="J49" s="53">
        <v>10.252339999999998</v>
      </c>
      <c r="K49" s="54">
        <v>420</v>
      </c>
      <c r="L49" s="55">
        <v>1.3068493150684932</v>
      </c>
      <c r="M49" s="55" t="s">
        <v>1314</v>
      </c>
      <c r="N49" s="55" t="s">
        <v>1315</v>
      </c>
      <c r="O49" s="55" t="s">
        <v>1316</v>
      </c>
      <c r="P49" s="55" t="s">
        <v>1317</v>
      </c>
      <c r="Q49" s="54">
        <v>0</v>
      </c>
      <c r="R49" s="14">
        <v>0</v>
      </c>
      <c r="S49" s="14">
        <v>0</v>
      </c>
      <c r="T49" s="14">
        <v>0</v>
      </c>
      <c r="U49" s="14">
        <v>0</v>
      </c>
      <c r="V49" s="14">
        <v>0</v>
      </c>
      <c r="W49" s="14">
        <v>419.06330000000003</v>
      </c>
      <c r="X49" s="14">
        <v>60.406669999999998</v>
      </c>
      <c r="Y49" s="14" t="s">
        <v>1240</v>
      </c>
      <c r="Z49" s="14" t="s">
        <v>1319</v>
      </c>
      <c r="AB49" s="14" t="s">
        <v>1325</v>
      </c>
      <c r="AC49" s="14" t="s">
        <v>903</v>
      </c>
      <c r="AD49" s="14">
        <v>5.2699999999999997E-2</v>
      </c>
      <c r="AE49" s="14">
        <v>0</v>
      </c>
      <c r="AF49" s="14">
        <v>0.38229999999999997</v>
      </c>
      <c r="AG49" s="14">
        <v>1.2699999999999999E-2</v>
      </c>
      <c r="AH49" s="14">
        <v>96.834699999999998</v>
      </c>
      <c r="AI49" s="14">
        <v>2.6147</v>
      </c>
      <c r="AJ49" s="14">
        <v>0.10290000000000001</v>
      </c>
      <c r="AK49" s="14">
        <v>0</v>
      </c>
      <c r="AL49" s="14">
        <v>0</v>
      </c>
      <c r="AM49" s="14">
        <v>0</v>
      </c>
      <c r="AN49" s="14">
        <v>0</v>
      </c>
      <c r="AO49" s="14">
        <v>0</v>
      </c>
      <c r="AP49" s="14">
        <v>0</v>
      </c>
      <c r="AQ49" s="14">
        <v>0.94579000000000002</v>
      </c>
    </row>
    <row r="50" spans="1:43" x14ac:dyDescent="0.2">
      <c r="A50" s="14" t="s">
        <v>804</v>
      </c>
      <c r="B50" s="51" t="s">
        <v>930</v>
      </c>
      <c r="C50" s="14">
        <v>3</v>
      </c>
      <c r="D50" s="14">
        <v>1</v>
      </c>
      <c r="E50" s="14">
        <v>0</v>
      </c>
      <c r="F50" s="14">
        <v>1</v>
      </c>
      <c r="G50" s="14">
        <v>0</v>
      </c>
      <c r="H50" s="52">
        <v>272.62</v>
      </c>
      <c r="I50" s="52">
        <v>0</v>
      </c>
      <c r="J50" s="53">
        <v>0.23300000000000001</v>
      </c>
      <c r="K50" s="54">
        <v>822</v>
      </c>
      <c r="L50" s="55">
        <v>1</v>
      </c>
      <c r="M50" s="55" t="s">
        <v>1314</v>
      </c>
      <c r="N50" s="55" t="s">
        <v>1315</v>
      </c>
      <c r="O50" s="55" t="s">
        <v>1316</v>
      </c>
      <c r="P50" s="55" t="s">
        <v>1317</v>
      </c>
      <c r="Q50" s="54">
        <v>16</v>
      </c>
      <c r="R50" s="14">
        <v>16</v>
      </c>
      <c r="S50" s="14">
        <v>0</v>
      </c>
      <c r="T50" s="14">
        <v>0</v>
      </c>
      <c r="U50" s="14">
        <v>0</v>
      </c>
      <c r="V50" s="14" t="s">
        <v>1240</v>
      </c>
      <c r="W50" s="14" t="s">
        <v>1240</v>
      </c>
      <c r="X50" s="14" t="s">
        <v>1240</v>
      </c>
      <c r="Y50" s="14" t="s">
        <v>1240</v>
      </c>
      <c r="Z50" s="14" t="s">
        <v>1240</v>
      </c>
      <c r="AD50" s="14">
        <v>0</v>
      </c>
      <c r="AE50" s="14">
        <v>0</v>
      </c>
      <c r="AF50" s="14">
        <v>0.1</v>
      </c>
      <c r="AG50" s="14">
        <v>0.93600000000000005</v>
      </c>
      <c r="AH50" s="14">
        <v>74.882999999999996</v>
      </c>
      <c r="AI50" s="14">
        <v>13.784000000000001</v>
      </c>
      <c r="AJ50" s="14">
        <v>6.1180000000000003</v>
      </c>
      <c r="AK50" s="14">
        <v>0.93400000000000005</v>
      </c>
      <c r="AL50" s="14">
        <v>1.772</v>
      </c>
      <c r="AM50" s="14">
        <v>0.438</v>
      </c>
      <c r="AN50" s="14">
        <v>0.42899999999999999</v>
      </c>
      <c r="AO50" s="14">
        <v>0</v>
      </c>
      <c r="AP50" s="14">
        <v>0.60599999999999998</v>
      </c>
      <c r="AQ50" s="14">
        <v>0.53283999999999998</v>
      </c>
    </row>
    <row r="51" spans="1:43" x14ac:dyDescent="0.2">
      <c r="A51" s="14" t="s">
        <v>805</v>
      </c>
      <c r="B51" s="51" t="s">
        <v>930</v>
      </c>
      <c r="C51" s="14">
        <v>6</v>
      </c>
      <c r="D51" s="14">
        <v>1</v>
      </c>
      <c r="E51" s="14">
        <v>0</v>
      </c>
      <c r="F51" s="14">
        <v>0</v>
      </c>
      <c r="G51" s="14">
        <v>0</v>
      </c>
      <c r="H51" s="52">
        <v>1175.27</v>
      </c>
      <c r="I51" s="52">
        <v>130</v>
      </c>
      <c r="J51" s="53">
        <v>3.7589999999999999</v>
      </c>
      <c r="K51" s="54">
        <v>45</v>
      </c>
      <c r="L51" s="55">
        <v>1.5</v>
      </c>
      <c r="M51" s="55" t="s">
        <v>1314</v>
      </c>
      <c r="N51" s="55" t="s">
        <v>1315</v>
      </c>
      <c r="O51" s="55" t="s">
        <v>1316</v>
      </c>
      <c r="P51" s="55" t="s">
        <v>1317</v>
      </c>
      <c r="Q51" s="54">
        <v>12</v>
      </c>
      <c r="R51" s="14">
        <v>12</v>
      </c>
      <c r="S51" s="14">
        <v>0</v>
      </c>
      <c r="T51" s="14">
        <v>0</v>
      </c>
      <c r="U51" s="14">
        <v>0</v>
      </c>
      <c r="V51" s="14" t="s">
        <v>1240</v>
      </c>
      <c r="W51" s="14" t="s">
        <v>1240</v>
      </c>
      <c r="X51" s="14" t="s">
        <v>1240</v>
      </c>
      <c r="Y51" s="14" t="s">
        <v>1240</v>
      </c>
      <c r="Z51" s="14" t="s">
        <v>1240</v>
      </c>
      <c r="AD51" s="14">
        <v>0</v>
      </c>
      <c r="AE51" s="14">
        <v>0</v>
      </c>
      <c r="AF51" s="14">
        <v>9.7000000000000003E-2</v>
      </c>
      <c r="AG51" s="14">
        <v>0.98</v>
      </c>
      <c r="AH51" s="14">
        <v>70.897999999999996</v>
      </c>
      <c r="AI51" s="14">
        <v>14.962</v>
      </c>
      <c r="AJ51" s="14">
        <v>7.4880000000000004</v>
      </c>
      <c r="AK51" s="14">
        <v>1.3680000000000001</v>
      </c>
      <c r="AL51" s="14">
        <v>2.2930000000000001</v>
      </c>
      <c r="AM51" s="14">
        <v>0.63</v>
      </c>
      <c r="AN51" s="14">
        <v>0.53800000000000003</v>
      </c>
      <c r="AO51" s="14">
        <v>0</v>
      </c>
      <c r="AP51" s="14">
        <v>0.746</v>
      </c>
      <c r="AQ51" s="14">
        <v>0.47510000000000002</v>
      </c>
    </row>
    <row r="52" spans="1:43" x14ac:dyDescent="0.2">
      <c r="A52" s="14" t="s">
        <v>879</v>
      </c>
      <c r="B52" s="51" t="s">
        <v>1324</v>
      </c>
      <c r="C52" s="14">
        <v>1</v>
      </c>
      <c r="D52" s="14">
        <v>0</v>
      </c>
      <c r="E52" s="14">
        <v>0</v>
      </c>
      <c r="F52" s="14">
        <v>1</v>
      </c>
      <c r="G52" s="14">
        <v>0</v>
      </c>
      <c r="H52" s="52">
        <v>0</v>
      </c>
      <c r="I52" s="52">
        <v>0</v>
      </c>
      <c r="J52" s="53">
        <v>0.88535269999999999</v>
      </c>
      <c r="K52" s="54">
        <v>956.45609999999999</v>
      </c>
      <c r="L52" s="55">
        <v>0.31232876712328766</v>
      </c>
      <c r="M52" s="55" t="s">
        <v>1314</v>
      </c>
      <c r="N52" s="55" t="s">
        <v>1315</v>
      </c>
      <c r="O52" s="55" t="s">
        <v>1316</v>
      </c>
      <c r="P52" s="55" t="s">
        <v>1317</v>
      </c>
      <c r="Q52" s="54">
        <v>2</v>
      </c>
      <c r="R52" s="14">
        <v>2</v>
      </c>
      <c r="S52" s="14" t="s">
        <v>1240</v>
      </c>
      <c r="T52" s="14" t="s">
        <v>1240</v>
      </c>
      <c r="U52" s="14" t="s">
        <v>1240</v>
      </c>
      <c r="V52" s="14" t="s">
        <v>1240</v>
      </c>
      <c r="W52" s="14" t="s">
        <v>1240</v>
      </c>
      <c r="X52" s="14" t="s">
        <v>1240</v>
      </c>
      <c r="Y52" s="14" t="s">
        <v>1240</v>
      </c>
      <c r="Z52" s="14" t="s">
        <v>1319</v>
      </c>
      <c r="AD52" s="14">
        <v>0</v>
      </c>
      <c r="AE52" s="14">
        <v>0</v>
      </c>
      <c r="AF52" s="14">
        <v>3.5999999999999997E-2</v>
      </c>
      <c r="AG52" s="14">
        <v>3.931</v>
      </c>
      <c r="AH52" s="14">
        <v>95.95</v>
      </c>
      <c r="AI52" s="14">
        <v>8.3000000000000004E-2</v>
      </c>
      <c r="AJ52" s="14">
        <v>0</v>
      </c>
      <c r="AK52" s="14">
        <v>0</v>
      </c>
      <c r="AL52" s="14">
        <v>0</v>
      </c>
      <c r="AM52" s="14">
        <v>0</v>
      </c>
      <c r="AN52" s="14">
        <v>0</v>
      </c>
      <c r="AO52" s="14">
        <v>0</v>
      </c>
      <c r="AP52" s="14">
        <v>0</v>
      </c>
      <c r="AQ52" s="14">
        <v>0.95904999999999996</v>
      </c>
    </row>
    <row r="53" spans="1:43" x14ac:dyDescent="0.2">
      <c r="A53" s="14" t="s">
        <v>808</v>
      </c>
      <c r="B53" s="51" t="s">
        <v>930</v>
      </c>
      <c r="C53" s="14">
        <v>7</v>
      </c>
      <c r="D53" s="14">
        <v>1</v>
      </c>
      <c r="E53" s="14">
        <v>0</v>
      </c>
      <c r="F53" s="14">
        <v>5</v>
      </c>
      <c r="G53" s="14">
        <v>0</v>
      </c>
      <c r="H53" s="52">
        <v>1045.44</v>
      </c>
      <c r="I53" s="52">
        <v>130</v>
      </c>
      <c r="J53" s="53">
        <v>9.3040000000000003</v>
      </c>
      <c r="K53" s="54">
        <v>110</v>
      </c>
      <c r="L53" s="55">
        <v>1.5</v>
      </c>
      <c r="M53" s="55" t="s">
        <v>1314</v>
      </c>
      <c r="N53" s="55" t="s">
        <v>1315</v>
      </c>
      <c r="O53" s="55" t="s">
        <v>1316</v>
      </c>
      <c r="P53" s="55" t="s">
        <v>1317</v>
      </c>
      <c r="Q53" s="54">
        <v>24</v>
      </c>
      <c r="R53" s="14">
        <v>24</v>
      </c>
      <c r="S53" s="14">
        <v>0</v>
      </c>
      <c r="T53" s="14">
        <v>0</v>
      </c>
      <c r="U53" s="14">
        <v>0</v>
      </c>
      <c r="V53" s="14" t="s">
        <v>1240</v>
      </c>
      <c r="W53" s="14" t="s">
        <v>1240</v>
      </c>
      <c r="X53" s="14" t="s">
        <v>1240</v>
      </c>
      <c r="Y53" s="14" t="s">
        <v>1240</v>
      </c>
      <c r="Z53" s="14" t="s">
        <v>1240</v>
      </c>
      <c r="AD53" s="14">
        <v>0</v>
      </c>
      <c r="AE53" s="14">
        <v>0</v>
      </c>
      <c r="AF53" s="14">
        <v>7.0000000000000007E-2</v>
      </c>
      <c r="AG53" s="14">
        <v>1.1160000000000001</v>
      </c>
      <c r="AH53" s="14">
        <v>72.869</v>
      </c>
      <c r="AI53" s="14">
        <v>14.522</v>
      </c>
      <c r="AJ53" s="14">
        <v>6.3970000000000002</v>
      </c>
      <c r="AK53" s="14">
        <v>1.4550000000000001</v>
      </c>
      <c r="AL53" s="14">
        <v>1.9750000000000001</v>
      </c>
      <c r="AM53" s="14">
        <v>0.58399999999999996</v>
      </c>
      <c r="AN53" s="14">
        <v>0.42</v>
      </c>
      <c r="AO53" s="14">
        <v>0</v>
      </c>
      <c r="AP53" s="14">
        <v>0.59199999999999997</v>
      </c>
      <c r="AQ53" s="14">
        <v>0.50424000000000002</v>
      </c>
    </row>
    <row r="54" spans="1:43" x14ac:dyDescent="0.2">
      <c r="A54" s="14" t="s">
        <v>814</v>
      </c>
      <c r="B54" s="51" t="s">
        <v>930</v>
      </c>
      <c r="C54" s="14">
        <v>6</v>
      </c>
      <c r="D54" s="14">
        <v>4</v>
      </c>
      <c r="E54" s="14">
        <v>0</v>
      </c>
      <c r="F54" s="14">
        <v>0</v>
      </c>
      <c r="G54" s="14">
        <v>0</v>
      </c>
      <c r="H54" s="52">
        <v>1163.25</v>
      </c>
      <c r="I54" s="52">
        <v>390</v>
      </c>
      <c r="J54" s="53">
        <v>3.27</v>
      </c>
      <c r="K54" s="54">
        <v>147</v>
      </c>
      <c r="L54" s="55">
        <v>1</v>
      </c>
      <c r="M54" s="55" t="s">
        <v>1314</v>
      </c>
      <c r="N54" s="55" t="s">
        <v>1315</v>
      </c>
      <c r="O54" s="55" t="s">
        <v>1316</v>
      </c>
      <c r="P54" s="55" t="s">
        <v>1317</v>
      </c>
      <c r="Q54" s="54">
        <v>32</v>
      </c>
      <c r="R54" s="14">
        <v>32</v>
      </c>
      <c r="S54" s="14">
        <v>0</v>
      </c>
      <c r="T54" s="14">
        <v>0</v>
      </c>
      <c r="U54" s="14">
        <v>0</v>
      </c>
      <c r="V54" s="14" t="s">
        <v>1240</v>
      </c>
      <c r="W54" s="14" t="s">
        <v>1240</v>
      </c>
      <c r="X54" s="14" t="s">
        <v>1240</v>
      </c>
      <c r="Y54" s="14" t="s">
        <v>1240</v>
      </c>
      <c r="Z54" s="14" t="s">
        <v>1240</v>
      </c>
      <c r="AD54" s="14">
        <v>0</v>
      </c>
      <c r="AE54" s="14">
        <v>0</v>
      </c>
      <c r="AF54" s="14">
        <v>6.6000000000000003E-2</v>
      </c>
      <c r="AG54" s="14">
        <v>1.151</v>
      </c>
      <c r="AH54" s="14">
        <v>72.433999999999997</v>
      </c>
      <c r="AI54" s="14">
        <v>14.378</v>
      </c>
      <c r="AJ54" s="14">
        <v>6.5990000000000002</v>
      </c>
      <c r="AK54" s="14">
        <v>1.361</v>
      </c>
      <c r="AL54" s="14">
        <v>2.0699999999999998</v>
      </c>
      <c r="AM54" s="14">
        <v>0.63800000000000001</v>
      </c>
      <c r="AN54" s="14">
        <v>0.53500000000000003</v>
      </c>
      <c r="AO54" s="14">
        <v>0</v>
      </c>
      <c r="AP54" s="14">
        <v>0.76800000000000002</v>
      </c>
      <c r="AQ54" s="14">
        <v>0.49498999999999999</v>
      </c>
    </row>
    <row r="55" spans="1:43" x14ac:dyDescent="0.2">
      <c r="A55" s="14" t="s">
        <v>810</v>
      </c>
      <c r="B55" s="51" t="s">
        <v>930</v>
      </c>
      <c r="C55" s="14">
        <v>6</v>
      </c>
      <c r="D55" s="14">
        <v>3</v>
      </c>
      <c r="E55" s="14">
        <v>0</v>
      </c>
      <c r="F55" s="14">
        <v>0</v>
      </c>
      <c r="G55" s="14">
        <v>0</v>
      </c>
      <c r="H55" s="52">
        <v>454.44</v>
      </c>
      <c r="I55" s="52">
        <v>130</v>
      </c>
      <c r="J55" s="53">
        <v>4.7460000000000004</v>
      </c>
      <c r="K55" s="54">
        <v>174</v>
      </c>
      <c r="L55" s="55">
        <v>1.5</v>
      </c>
      <c r="M55" s="55" t="s">
        <v>1314</v>
      </c>
      <c r="N55" s="55" t="s">
        <v>1315</v>
      </c>
      <c r="O55" s="55" t="s">
        <v>1316</v>
      </c>
      <c r="P55" s="55" t="s">
        <v>1317</v>
      </c>
      <c r="Q55" s="54">
        <v>16</v>
      </c>
      <c r="R55" s="14">
        <v>16</v>
      </c>
      <c r="S55" s="14">
        <v>0</v>
      </c>
      <c r="T55" s="14">
        <v>0</v>
      </c>
      <c r="U55" s="14">
        <v>0</v>
      </c>
      <c r="V55" s="14" t="s">
        <v>1240</v>
      </c>
      <c r="W55" s="14" t="s">
        <v>1240</v>
      </c>
      <c r="X55" s="14" t="s">
        <v>1240</v>
      </c>
      <c r="Y55" s="14" t="s">
        <v>1240</v>
      </c>
      <c r="Z55" s="14" t="s">
        <v>1240</v>
      </c>
      <c r="AD55" s="14">
        <v>0</v>
      </c>
      <c r="AE55" s="14">
        <v>0</v>
      </c>
      <c r="AF55" s="14">
        <v>7.2999999999999995E-2</v>
      </c>
      <c r="AG55" s="14">
        <v>0.878</v>
      </c>
      <c r="AH55" s="14">
        <v>78.706000000000003</v>
      </c>
      <c r="AI55" s="14">
        <v>12.749000000000001</v>
      </c>
      <c r="AJ55" s="14">
        <v>4.4470000000000001</v>
      </c>
      <c r="AK55" s="14">
        <v>0.97</v>
      </c>
      <c r="AL55" s="14">
        <v>1.151</v>
      </c>
      <c r="AM55" s="14">
        <v>0.36299999999999999</v>
      </c>
      <c r="AN55" s="14">
        <v>0.249</v>
      </c>
      <c r="AO55" s="14">
        <v>0</v>
      </c>
      <c r="AP55" s="14">
        <v>0.41399999999999998</v>
      </c>
      <c r="AQ55" s="14">
        <v>0.59423000000000004</v>
      </c>
    </row>
    <row r="56" spans="1:43" x14ac:dyDescent="0.2">
      <c r="A56" s="14" t="s">
        <v>872</v>
      </c>
      <c r="B56" s="51" t="s">
        <v>1324</v>
      </c>
      <c r="C56" s="14">
        <v>1</v>
      </c>
      <c r="D56" s="14">
        <v>0</v>
      </c>
      <c r="E56" s="14">
        <v>1</v>
      </c>
      <c r="F56" s="14">
        <v>2</v>
      </c>
      <c r="G56" s="14">
        <v>0</v>
      </c>
      <c r="H56" s="52">
        <v>0</v>
      </c>
      <c r="I56" s="52">
        <v>50</v>
      </c>
      <c r="J56" s="53">
        <v>1.44631</v>
      </c>
      <c r="K56" s="54">
        <v>968.89800000000002</v>
      </c>
      <c r="L56" s="55">
        <v>1.5561643835616439</v>
      </c>
      <c r="M56" s="55" t="s">
        <v>1314</v>
      </c>
      <c r="N56" s="55" t="s">
        <v>1315</v>
      </c>
      <c r="O56" s="55" t="s">
        <v>1316</v>
      </c>
      <c r="P56" s="55" t="s">
        <v>1317</v>
      </c>
      <c r="Q56" s="54">
        <v>2</v>
      </c>
      <c r="R56" s="14">
        <v>2</v>
      </c>
      <c r="S56" s="14" t="s">
        <v>1240</v>
      </c>
      <c r="T56" s="14" t="s">
        <v>1240</v>
      </c>
      <c r="U56" s="14">
        <v>1</v>
      </c>
      <c r="V56" s="14">
        <v>2.903225806451613</v>
      </c>
      <c r="W56" s="14" t="s">
        <v>1240</v>
      </c>
      <c r="X56" s="14" t="s">
        <v>1240</v>
      </c>
      <c r="Y56" s="14" t="s">
        <v>1240</v>
      </c>
      <c r="Z56" s="14" t="s">
        <v>1240</v>
      </c>
      <c r="AD56" s="14">
        <v>0</v>
      </c>
      <c r="AE56" s="14">
        <v>0</v>
      </c>
      <c r="AF56" s="14">
        <v>3.5999999999999997E-2</v>
      </c>
      <c r="AG56" s="14">
        <v>3.931</v>
      </c>
      <c r="AH56" s="14">
        <v>95.95</v>
      </c>
      <c r="AI56" s="14">
        <v>8.3000000000000004E-2</v>
      </c>
      <c r="AJ56" s="14">
        <v>0</v>
      </c>
      <c r="AK56" s="14">
        <v>0</v>
      </c>
      <c r="AL56" s="14">
        <v>0</v>
      </c>
      <c r="AM56" s="14">
        <v>0</v>
      </c>
      <c r="AN56" s="14">
        <v>0</v>
      </c>
      <c r="AO56" s="14">
        <v>0</v>
      </c>
      <c r="AP56" s="14">
        <v>0</v>
      </c>
      <c r="AQ56" s="14">
        <v>0.95904999999999996</v>
      </c>
    </row>
    <row r="57" spans="1:43" x14ac:dyDescent="0.2">
      <c r="A57" s="14" t="s">
        <v>894</v>
      </c>
      <c r="B57" s="51" t="s">
        <v>1327</v>
      </c>
      <c r="C57" s="14">
        <v>1</v>
      </c>
      <c r="D57" s="14">
        <v>0</v>
      </c>
      <c r="E57" s="14">
        <v>0</v>
      </c>
      <c r="F57" s="14">
        <v>1</v>
      </c>
      <c r="G57" s="14">
        <v>0</v>
      </c>
      <c r="H57" s="52">
        <v>0</v>
      </c>
      <c r="I57" s="52">
        <v>10</v>
      </c>
      <c r="J57" s="53">
        <v>0.79355999999999993</v>
      </c>
      <c r="K57" s="54">
        <v>797.8</v>
      </c>
      <c r="L57" s="55">
        <v>3.1805555559999998</v>
      </c>
      <c r="M57" s="55" t="s">
        <v>1314</v>
      </c>
      <c r="N57" s="55" t="s">
        <v>1315</v>
      </c>
      <c r="O57" s="55" t="s">
        <v>1316</v>
      </c>
      <c r="P57" s="55" t="s">
        <v>1317</v>
      </c>
      <c r="Q57" s="54">
        <v>1</v>
      </c>
      <c r="R57" s="14">
        <v>1</v>
      </c>
      <c r="S57" s="14">
        <v>0</v>
      </c>
      <c r="T57" s="14">
        <v>0</v>
      </c>
      <c r="U57" s="14">
        <v>1</v>
      </c>
      <c r="V57" s="14" t="s">
        <v>1240</v>
      </c>
      <c r="W57" s="14">
        <v>610</v>
      </c>
      <c r="X57" s="14">
        <v>55</v>
      </c>
      <c r="Y57" s="14" t="s">
        <v>1240</v>
      </c>
      <c r="Z57" s="14" t="s">
        <v>1319</v>
      </c>
      <c r="AD57" s="14">
        <v>0</v>
      </c>
      <c r="AE57" s="14">
        <v>0</v>
      </c>
      <c r="AF57" s="14">
        <v>0.105</v>
      </c>
      <c r="AG57" s="14">
        <v>2.4740000000000002</v>
      </c>
      <c r="AH57" s="14">
        <v>97.119</v>
      </c>
      <c r="AI57" s="14">
        <v>0.28599999999999998</v>
      </c>
      <c r="AJ57" s="14">
        <v>1.2999999999999999E-2</v>
      </c>
      <c r="AK57" s="14">
        <v>1E-3</v>
      </c>
      <c r="AL57" s="14">
        <v>2E-3</v>
      </c>
      <c r="AM57" s="14">
        <v>0</v>
      </c>
      <c r="AN57" s="14">
        <v>0</v>
      </c>
      <c r="AO57" s="14">
        <v>0</v>
      </c>
      <c r="AP57" s="14">
        <v>0</v>
      </c>
      <c r="AQ57" s="14">
        <v>0.96909999999999996</v>
      </c>
    </row>
    <row r="58" spans="1:43" x14ac:dyDescent="0.2">
      <c r="A58" s="14" t="s">
        <v>809</v>
      </c>
      <c r="B58" s="51" t="s">
        <v>930</v>
      </c>
      <c r="C58" s="14">
        <v>6</v>
      </c>
      <c r="D58" s="14">
        <v>0</v>
      </c>
      <c r="E58" s="14">
        <v>0</v>
      </c>
      <c r="F58" s="14">
        <v>2</v>
      </c>
      <c r="G58" s="14">
        <v>0</v>
      </c>
      <c r="H58" s="52">
        <v>949.72</v>
      </c>
      <c r="I58" s="52">
        <v>910</v>
      </c>
      <c r="J58" s="53">
        <v>13.406000000000001</v>
      </c>
      <c r="K58" s="54">
        <v>729</v>
      </c>
      <c r="L58" s="55">
        <v>1.5</v>
      </c>
      <c r="M58" s="55" t="s">
        <v>1314</v>
      </c>
      <c r="N58" s="55" t="s">
        <v>1315</v>
      </c>
      <c r="O58" s="55" t="s">
        <v>1316</v>
      </c>
      <c r="P58" s="55" t="s">
        <v>1317</v>
      </c>
      <c r="Q58" s="54">
        <v>16</v>
      </c>
      <c r="R58" s="14">
        <v>16</v>
      </c>
      <c r="S58" s="14">
        <v>0</v>
      </c>
      <c r="T58" s="14">
        <v>0</v>
      </c>
      <c r="U58" s="14">
        <v>0</v>
      </c>
      <c r="V58" s="14" t="s">
        <v>1240</v>
      </c>
      <c r="W58" s="14" t="s">
        <v>1240</v>
      </c>
      <c r="X58" s="14" t="s">
        <v>1240</v>
      </c>
      <c r="Y58" s="14" t="s">
        <v>1240</v>
      </c>
      <c r="Z58" s="14" t="s">
        <v>1240</v>
      </c>
      <c r="AD58" s="14">
        <v>0</v>
      </c>
      <c r="AE58" s="14">
        <v>0</v>
      </c>
      <c r="AF58" s="14">
        <v>6.3E-2</v>
      </c>
      <c r="AG58" s="14">
        <v>0.86099999999999999</v>
      </c>
      <c r="AH58" s="14">
        <v>78.756</v>
      </c>
      <c r="AI58" s="14">
        <v>12.72</v>
      </c>
      <c r="AJ58" s="14">
        <v>4.4589999999999996</v>
      </c>
      <c r="AK58" s="14">
        <v>0.99099999999999999</v>
      </c>
      <c r="AL58" s="14">
        <v>1.131</v>
      </c>
      <c r="AM58" s="14">
        <v>0.35799999999999998</v>
      </c>
      <c r="AN58" s="14">
        <v>0.23699999999999999</v>
      </c>
      <c r="AO58" s="14">
        <v>0</v>
      </c>
      <c r="AP58" s="14">
        <v>0.42399999999999999</v>
      </c>
      <c r="AQ58" s="14">
        <v>0.59465000000000001</v>
      </c>
    </row>
    <row r="59" spans="1:43" x14ac:dyDescent="0.2">
      <c r="A59" s="14" t="s">
        <v>873</v>
      </c>
      <c r="B59" s="51" t="s">
        <v>1324</v>
      </c>
      <c r="C59" s="14">
        <v>4</v>
      </c>
      <c r="D59" s="14">
        <v>0</v>
      </c>
      <c r="E59" s="14">
        <v>0</v>
      </c>
      <c r="F59" s="14">
        <v>2</v>
      </c>
      <c r="G59" s="14">
        <v>0</v>
      </c>
      <c r="H59" s="52">
        <v>0</v>
      </c>
      <c r="I59" s="52">
        <v>0</v>
      </c>
      <c r="J59" s="53">
        <v>44.026590000000006</v>
      </c>
      <c r="K59" s="54">
        <v>1013.88</v>
      </c>
      <c r="L59" s="55">
        <v>0.4</v>
      </c>
      <c r="M59" s="55" t="s">
        <v>1314</v>
      </c>
      <c r="N59" s="55" t="s">
        <v>1315</v>
      </c>
      <c r="O59" s="55" t="s">
        <v>1316</v>
      </c>
      <c r="P59" s="55" t="s">
        <v>1317</v>
      </c>
      <c r="Q59" s="54">
        <v>8</v>
      </c>
      <c r="R59" s="14">
        <v>8</v>
      </c>
      <c r="S59" s="14">
        <v>0</v>
      </c>
      <c r="T59" s="14">
        <v>0</v>
      </c>
      <c r="U59" s="14">
        <v>0</v>
      </c>
      <c r="V59" s="14">
        <v>0</v>
      </c>
      <c r="W59" s="14">
        <v>1000</v>
      </c>
      <c r="X59" s="14">
        <v>140</v>
      </c>
      <c r="Y59" s="14" t="s">
        <v>1240</v>
      </c>
      <c r="Z59" s="14" t="s">
        <v>1319</v>
      </c>
      <c r="AD59" s="14">
        <v>0</v>
      </c>
      <c r="AE59" s="14">
        <v>0</v>
      </c>
      <c r="AF59" s="14">
        <v>3.5999999999999997E-2</v>
      </c>
      <c r="AG59" s="14">
        <v>3.931</v>
      </c>
      <c r="AH59" s="14">
        <v>95.95</v>
      </c>
      <c r="AI59" s="14">
        <v>8.3000000000000004E-2</v>
      </c>
      <c r="AJ59" s="14">
        <v>0</v>
      </c>
      <c r="AK59" s="14">
        <v>0</v>
      </c>
      <c r="AL59" s="14">
        <v>0</v>
      </c>
      <c r="AM59" s="14">
        <v>0</v>
      </c>
      <c r="AN59" s="14">
        <v>0</v>
      </c>
      <c r="AO59" s="14">
        <v>0</v>
      </c>
      <c r="AP59" s="14">
        <v>0</v>
      </c>
      <c r="AQ59" s="14">
        <v>0.95904999999999996</v>
      </c>
    </row>
    <row r="60" spans="1:43" x14ac:dyDescent="0.2">
      <c r="A60" s="14" t="s">
        <v>786</v>
      </c>
      <c r="B60" s="51" t="s">
        <v>1327</v>
      </c>
      <c r="C60" s="14">
        <v>2</v>
      </c>
      <c r="D60" s="14">
        <v>3</v>
      </c>
      <c r="E60" s="14">
        <v>0</v>
      </c>
      <c r="F60" s="14">
        <v>2</v>
      </c>
      <c r="G60" s="14">
        <v>1</v>
      </c>
      <c r="H60" s="52">
        <v>0</v>
      </c>
      <c r="I60" s="52">
        <v>147.07</v>
      </c>
      <c r="J60" s="53">
        <v>5.7475399999999999</v>
      </c>
      <c r="K60" s="54">
        <v>849.25</v>
      </c>
      <c r="L60" s="55">
        <v>2.5125000000000002</v>
      </c>
      <c r="M60" s="55" t="s">
        <v>1314</v>
      </c>
      <c r="N60" s="55" t="s">
        <v>1315</v>
      </c>
      <c r="O60" s="55" t="s">
        <v>1316</v>
      </c>
      <c r="P60" s="55" t="s">
        <v>1317</v>
      </c>
      <c r="Q60" s="54">
        <v>1</v>
      </c>
      <c r="R60" s="14">
        <v>1</v>
      </c>
      <c r="S60" s="14">
        <v>0</v>
      </c>
      <c r="T60" s="14">
        <v>0</v>
      </c>
      <c r="U60" s="14">
        <v>0</v>
      </c>
      <c r="V60" s="14" t="s">
        <v>1240</v>
      </c>
      <c r="W60" s="14">
        <v>610</v>
      </c>
      <c r="X60" s="14">
        <v>55</v>
      </c>
      <c r="Y60" s="14" t="s">
        <v>1240</v>
      </c>
      <c r="Z60" s="14" t="s">
        <v>1319</v>
      </c>
      <c r="AD60" s="14">
        <v>0</v>
      </c>
      <c r="AE60" s="14">
        <v>0</v>
      </c>
      <c r="AF60" s="14">
        <v>0.61</v>
      </c>
      <c r="AG60" s="14">
        <v>4.407</v>
      </c>
      <c r="AH60" s="14">
        <v>94.826999999999998</v>
      </c>
      <c r="AI60" s="14">
        <v>0.152</v>
      </c>
      <c r="AJ60" s="14">
        <v>2E-3</v>
      </c>
      <c r="AK60" s="14">
        <v>0</v>
      </c>
      <c r="AL60" s="14">
        <v>0</v>
      </c>
      <c r="AM60" s="14">
        <v>0</v>
      </c>
      <c r="AN60" s="14">
        <v>0</v>
      </c>
      <c r="AO60" s="14">
        <v>0</v>
      </c>
      <c r="AP60" s="14">
        <v>2E-3</v>
      </c>
      <c r="AQ60" s="14">
        <v>0.95250000000000001</v>
      </c>
    </row>
    <row r="61" spans="1:43" x14ac:dyDescent="0.2">
      <c r="A61" s="14" t="s">
        <v>869</v>
      </c>
      <c r="B61" s="51" t="s">
        <v>1324</v>
      </c>
      <c r="C61" s="14">
        <v>0</v>
      </c>
      <c r="D61" s="14">
        <v>3</v>
      </c>
      <c r="E61" s="14">
        <v>0</v>
      </c>
      <c r="F61" s="14">
        <v>8</v>
      </c>
      <c r="G61" s="14">
        <v>0</v>
      </c>
      <c r="H61" s="52">
        <v>0</v>
      </c>
      <c r="I61" s="52">
        <v>0</v>
      </c>
      <c r="J61" s="53">
        <v>11.798848144531249</v>
      </c>
      <c r="K61" s="54" t="s">
        <v>1240</v>
      </c>
      <c r="L61" s="55" t="s">
        <v>1240</v>
      </c>
      <c r="M61" s="55" t="s">
        <v>1314</v>
      </c>
      <c r="N61" s="55" t="s">
        <v>1315</v>
      </c>
      <c r="O61" s="55" t="s">
        <v>1316</v>
      </c>
      <c r="P61" s="55" t="s">
        <v>1317</v>
      </c>
      <c r="Q61" s="54">
        <v>0</v>
      </c>
      <c r="R61" s="14">
        <v>0</v>
      </c>
      <c r="S61" s="14">
        <v>0</v>
      </c>
      <c r="T61" s="14">
        <v>0</v>
      </c>
      <c r="U61" s="14">
        <v>0</v>
      </c>
      <c r="V61" s="14" t="s">
        <v>1240</v>
      </c>
      <c r="W61" s="14" t="s">
        <v>1240</v>
      </c>
      <c r="X61" s="14" t="s">
        <v>1240</v>
      </c>
      <c r="Y61" s="14" t="s">
        <v>1240</v>
      </c>
      <c r="Z61" s="14" t="s">
        <v>1240</v>
      </c>
      <c r="AD61" s="14">
        <v>0</v>
      </c>
      <c r="AE61" s="14">
        <v>0</v>
      </c>
      <c r="AF61" s="14">
        <v>3.5999999999999997E-2</v>
      </c>
      <c r="AG61" s="14">
        <v>3.931</v>
      </c>
      <c r="AH61" s="14">
        <v>95.95</v>
      </c>
      <c r="AI61" s="14">
        <v>8.3000000000000004E-2</v>
      </c>
      <c r="AJ61" s="14">
        <v>0</v>
      </c>
      <c r="AK61" s="14">
        <v>0</v>
      </c>
      <c r="AL61" s="14">
        <v>0</v>
      </c>
      <c r="AM61" s="14">
        <v>0</v>
      </c>
      <c r="AN61" s="14">
        <v>0</v>
      </c>
      <c r="AO61" s="14">
        <v>0</v>
      </c>
      <c r="AP61" s="14">
        <v>0</v>
      </c>
      <c r="AQ61" s="14">
        <v>0.95904999999999996</v>
      </c>
    </row>
    <row r="62" spans="1:43" x14ac:dyDescent="0.2">
      <c r="A62" s="14" t="s">
        <v>780</v>
      </c>
      <c r="B62" s="51" t="s">
        <v>1327</v>
      </c>
      <c r="C62" s="14">
        <v>1</v>
      </c>
      <c r="D62" s="14">
        <v>1</v>
      </c>
      <c r="E62" s="14">
        <v>0</v>
      </c>
      <c r="F62" s="14">
        <v>1</v>
      </c>
      <c r="G62" s="14">
        <v>1</v>
      </c>
      <c r="H62" s="52">
        <v>0</v>
      </c>
      <c r="I62" s="52">
        <v>30</v>
      </c>
      <c r="J62" s="53">
        <v>1.7815300000000001</v>
      </c>
      <c r="K62" s="54">
        <v>927.8</v>
      </c>
      <c r="L62" s="55">
        <v>2.0666666669999998</v>
      </c>
      <c r="M62" s="55" t="s">
        <v>1314</v>
      </c>
      <c r="N62" s="55" t="s">
        <v>1315</v>
      </c>
      <c r="O62" s="55" t="s">
        <v>1316</v>
      </c>
      <c r="P62" s="55" t="s">
        <v>1317</v>
      </c>
      <c r="Q62" s="54">
        <v>1</v>
      </c>
      <c r="R62" s="14">
        <v>1</v>
      </c>
      <c r="S62" s="14">
        <v>0</v>
      </c>
      <c r="T62" s="14">
        <v>0</v>
      </c>
      <c r="U62" s="14">
        <v>0</v>
      </c>
      <c r="V62" s="14" t="s">
        <v>1240</v>
      </c>
      <c r="W62" s="14">
        <v>610</v>
      </c>
      <c r="X62" s="14">
        <v>55</v>
      </c>
      <c r="Y62" s="14" t="s">
        <v>1240</v>
      </c>
      <c r="Z62" s="14" t="s">
        <v>1319</v>
      </c>
      <c r="AD62" s="14">
        <v>0</v>
      </c>
      <c r="AE62" s="14">
        <v>0</v>
      </c>
      <c r="AF62" s="14">
        <v>0.60299999999999998</v>
      </c>
      <c r="AG62" s="14">
        <v>4.6619999999999999</v>
      </c>
      <c r="AH62" s="14">
        <v>94.594999999999999</v>
      </c>
      <c r="AI62" s="14">
        <v>0.14000000000000001</v>
      </c>
      <c r="AJ62" s="14">
        <v>0</v>
      </c>
      <c r="AK62" s="14">
        <v>0</v>
      </c>
      <c r="AL62" s="14">
        <v>0</v>
      </c>
      <c r="AM62" s="14">
        <v>0</v>
      </c>
      <c r="AN62" s="14">
        <v>0</v>
      </c>
      <c r="AO62" s="14">
        <v>0</v>
      </c>
      <c r="AP62" s="14">
        <v>0</v>
      </c>
      <c r="AQ62" s="14">
        <v>0.95035000000000003</v>
      </c>
    </row>
    <row r="63" spans="1:43" x14ac:dyDescent="0.2">
      <c r="A63" s="14" t="s">
        <v>806</v>
      </c>
      <c r="B63" s="51" t="s">
        <v>930</v>
      </c>
      <c r="C63" s="14">
        <v>3</v>
      </c>
      <c r="D63" s="14">
        <v>0</v>
      </c>
      <c r="E63" s="14">
        <v>0</v>
      </c>
      <c r="F63" s="14">
        <v>0</v>
      </c>
      <c r="G63" s="14">
        <v>3</v>
      </c>
      <c r="H63" s="52">
        <v>919.17</v>
      </c>
      <c r="I63" s="52">
        <v>0</v>
      </c>
      <c r="J63" s="53">
        <v>4.7060000000000004</v>
      </c>
      <c r="K63" s="54">
        <v>84</v>
      </c>
      <c r="L63" s="55">
        <v>1.5</v>
      </c>
      <c r="M63" s="55" t="s">
        <v>1314</v>
      </c>
      <c r="N63" s="55" t="s">
        <v>1315</v>
      </c>
      <c r="O63" s="55" t="s">
        <v>1316</v>
      </c>
      <c r="P63" s="55" t="s">
        <v>1317</v>
      </c>
      <c r="Q63" s="54">
        <v>16</v>
      </c>
      <c r="R63" s="14">
        <v>16</v>
      </c>
      <c r="S63" s="14">
        <v>0</v>
      </c>
      <c r="T63" s="14">
        <v>0</v>
      </c>
      <c r="U63" s="14">
        <v>0</v>
      </c>
      <c r="V63" s="14" t="s">
        <v>1240</v>
      </c>
      <c r="W63" s="14" t="s">
        <v>1240</v>
      </c>
      <c r="X63" s="14" t="s">
        <v>1240</v>
      </c>
      <c r="Y63" s="14" t="s">
        <v>1240</v>
      </c>
      <c r="Z63" s="14" t="s">
        <v>1240</v>
      </c>
      <c r="AD63" s="14">
        <v>0</v>
      </c>
      <c r="AE63" s="14">
        <v>0</v>
      </c>
      <c r="AF63" s="14">
        <v>6.3E-2</v>
      </c>
      <c r="AG63" s="14">
        <v>1.0149999999999999</v>
      </c>
      <c r="AH63" s="14">
        <v>67.400000000000006</v>
      </c>
      <c r="AI63" s="14">
        <v>15.548999999999999</v>
      </c>
      <c r="AJ63" s="14">
        <v>7.9130000000000003</v>
      </c>
      <c r="AK63" s="14">
        <v>1.593</v>
      </c>
      <c r="AL63" s="14">
        <v>2.589</v>
      </c>
      <c r="AM63" s="14">
        <v>0.754</v>
      </c>
      <c r="AN63" s="14">
        <v>0.66100000000000003</v>
      </c>
      <c r="AO63" s="14">
        <v>0</v>
      </c>
      <c r="AP63" s="14">
        <v>2.46</v>
      </c>
      <c r="AQ63" s="14">
        <v>0.41653000000000001</v>
      </c>
    </row>
    <row r="64" spans="1:43" x14ac:dyDescent="0.2">
      <c r="A64" s="14" t="s">
        <v>799</v>
      </c>
      <c r="B64" s="51" t="s">
        <v>1327</v>
      </c>
      <c r="C64" s="14">
        <v>6</v>
      </c>
      <c r="D64" s="14">
        <v>10</v>
      </c>
      <c r="E64" s="14">
        <v>0</v>
      </c>
      <c r="F64" s="14">
        <v>5</v>
      </c>
      <c r="G64" s="14">
        <v>3</v>
      </c>
      <c r="H64" s="52">
        <v>0</v>
      </c>
      <c r="I64" s="52">
        <v>222.63</v>
      </c>
      <c r="J64" s="53">
        <v>19.253589999999999</v>
      </c>
      <c r="K64" s="54">
        <v>850.91666669999995</v>
      </c>
      <c r="L64" s="55">
        <v>1.3754629629999999</v>
      </c>
      <c r="M64" s="55" t="s">
        <v>1314</v>
      </c>
      <c r="N64" s="55" t="s">
        <v>1315</v>
      </c>
      <c r="O64" s="55" t="s">
        <v>1316</v>
      </c>
      <c r="P64" s="55" t="s">
        <v>1317</v>
      </c>
      <c r="Q64" s="54">
        <v>6</v>
      </c>
      <c r="R64" s="14">
        <v>6</v>
      </c>
      <c r="S64" s="14">
        <v>0</v>
      </c>
      <c r="T64" s="14">
        <v>0</v>
      </c>
      <c r="U64" s="14">
        <v>0</v>
      </c>
      <c r="V64" s="14" t="s">
        <v>1240</v>
      </c>
      <c r="W64" s="14">
        <v>610</v>
      </c>
      <c r="X64" s="14">
        <v>55</v>
      </c>
      <c r="Y64" s="14" t="s">
        <v>1240</v>
      </c>
      <c r="Z64" s="14" t="s">
        <v>1319</v>
      </c>
      <c r="AD64" s="14">
        <v>0</v>
      </c>
      <c r="AE64" s="14">
        <v>0</v>
      </c>
      <c r="AF64" s="14">
        <v>0.223</v>
      </c>
      <c r="AG64" s="14">
        <v>4.4729999999999999</v>
      </c>
      <c r="AH64" s="14">
        <v>95.138000000000005</v>
      </c>
      <c r="AI64" s="14">
        <v>0.16400000000000001</v>
      </c>
      <c r="AJ64" s="14">
        <v>2E-3</v>
      </c>
      <c r="AK64" s="14">
        <v>0</v>
      </c>
      <c r="AL64" s="14">
        <v>0</v>
      </c>
      <c r="AM64" s="14">
        <v>0</v>
      </c>
      <c r="AN64" s="14">
        <v>0</v>
      </c>
      <c r="AO64" s="14">
        <v>0</v>
      </c>
      <c r="AP64" s="14">
        <v>0</v>
      </c>
      <c r="AQ64" s="14">
        <v>0.95189999999999997</v>
      </c>
    </row>
    <row r="65" spans="1:43" x14ac:dyDescent="0.2">
      <c r="A65" s="14" t="s">
        <v>801</v>
      </c>
      <c r="B65" s="51" t="s">
        <v>1328</v>
      </c>
      <c r="C65" s="14">
        <v>0</v>
      </c>
      <c r="D65" s="14">
        <v>0</v>
      </c>
      <c r="E65" s="14">
        <v>0</v>
      </c>
      <c r="F65" s="14">
        <v>9</v>
      </c>
      <c r="G65" s="14">
        <v>0</v>
      </c>
      <c r="H65" s="52">
        <v>2945.6510000000003</v>
      </c>
      <c r="I65" s="52">
        <v>249</v>
      </c>
      <c r="J65" s="53">
        <v>4.22</v>
      </c>
      <c r="K65" s="54">
        <v>1268</v>
      </c>
      <c r="L65" s="55">
        <v>0.6</v>
      </c>
      <c r="M65" s="55" t="s">
        <v>1323</v>
      </c>
      <c r="N65" s="55" t="s">
        <v>1315</v>
      </c>
      <c r="O65" s="55" t="s">
        <v>1316</v>
      </c>
      <c r="P65" s="55" t="s">
        <v>1317</v>
      </c>
      <c r="Q65" s="54">
        <v>26</v>
      </c>
      <c r="R65" s="14">
        <v>26</v>
      </c>
      <c r="S65" s="14">
        <v>0</v>
      </c>
      <c r="T65" s="14">
        <v>0</v>
      </c>
      <c r="U65" s="14">
        <v>0</v>
      </c>
      <c r="V65" s="14">
        <v>0</v>
      </c>
      <c r="W65" s="14">
        <v>370</v>
      </c>
      <c r="X65" s="14">
        <v>75</v>
      </c>
      <c r="Y65" s="14" t="s">
        <v>1240</v>
      </c>
      <c r="Z65" s="14" t="s">
        <v>1319</v>
      </c>
      <c r="AD65" s="14">
        <v>0</v>
      </c>
      <c r="AE65" s="14">
        <v>0</v>
      </c>
      <c r="AF65" s="14">
        <v>0.27500000000000002</v>
      </c>
      <c r="AG65" s="14">
        <v>2.23</v>
      </c>
      <c r="AH65" s="14">
        <v>75.867999999999995</v>
      </c>
      <c r="AI65" s="14">
        <v>13.426</v>
      </c>
      <c r="AJ65" s="14">
        <v>5.3710000000000004</v>
      </c>
      <c r="AK65" s="14">
        <v>0.66900000000000004</v>
      </c>
      <c r="AL65" s="14">
        <v>1.246</v>
      </c>
      <c r="AM65" s="14">
        <v>0.28100000000000003</v>
      </c>
      <c r="AN65" s="14">
        <v>0.26800000000000002</v>
      </c>
      <c r="AO65" s="14">
        <v>0</v>
      </c>
      <c r="AP65" s="14">
        <v>0.30599999999999999</v>
      </c>
      <c r="AQ65" s="14">
        <v>0.56913999999999998</v>
      </c>
    </row>
    <row r="66" spans="1:43" x14ac:dyDescent="0.2">
      <c r="A66" s="14" t="s">
        <v>875</v>
      </c>
      <c r="B66" s="51" t="s">
        <v>1324</v>
      </c>
      <c r="C66" s="14">
        <v>3</v>
      </c>
      <c r="D66" s="14">
        <v>0</v>
      </c>
      <c r="E66" s="14">
        <v>0</v>
      </c>
      <c r="F66" s="14">
        <v>2</v>
      </c>
      <c r="G66" s="14">
        <v>0</v>
      </c>
      <c r="H66" s="52">
        <v>0</v>
      </c>
      <c r="I66" s="52">
        <v>0</v>
      </c>
      <c r="J66" s="53">
        <v>33.1539</v>
      </c>
      <c r="K66" s="54">
        <v>991.9626667</v>
      </c>
      <c r="L66" s="55">
        <v>0.28767123287671231</v>
      </c>
      <c r="M66" s="55" t="s">
        <v>1314</v>
      </c>
      <c r="N66" s="55" t="s">
        <v>1315</v>
      </c>
      <c r="O66" s="55" t="s">
        <v>1316</v>
      </c>
      <c r="P66" s="55" t="s">
        <v>1317</v>
      </c>
      <c r="Q66" s="54">
        <v>6</v>
      </c>
      <c r="R66" s="14">
        <v>6</v>
      </c>
      <c r="S66" s="14">
        <v>0</v>
      </c>
      <c r="T66" s="14">
        <v>0</v>
      </c>
      <c r="U66" s="14">
        <v>0</v>
      </c>
      <c r="V66" s="14">
        <v>0</v>
      </c>
      <c r="W66" s="14">
        <v>1000</v>
      </c>
      <c r="X66" s="14">
        <v>170</v>
      </c>
      <c r="Y66" s="14" t="s">
        <v>1240</v>
      </c>
      <c r="Z66" s="14" t="s">
        <v>1319</v>
      </c>
      <c r="AD66" s="14">
        <v>0</v>
      </c>
      <c r="AE66" s="14">
        <v>0</v>
      </c>
      <c r="AF66" s="14">
        <v>3.7999999999999999E-2</v>
      </c>
      <c r="AG66" s="14">
        <v>3.7970000000000002</v>
      </c>
      <c r="AH66" s="14">
        <v>96.084000000000003</v>
      </c>
      <c r="AI66" s="14">
        <v>7.9000000000000001E-2</v>
      </c>
      <c r="AJ66" s="14">
        <v>2E-3</v>
      </c>
      <c r="AK66" s="14">
        <v>0</v>
      </c>
      <c r="AL66" s="14">
        <v>0</v>
      </c>
      <c r="AM66" s="14">
        <v>0</v>
      </c>
      <c r="AN66" s="14">
        <v>0</v>
      </c>
      <c r="AO66" s="14">
        <v>0</v>
      </c>
      <c r="AP66" s="14">
        <v>0</v>
      </c>
      <c r="AQ66" s="14">
        <v>0.96040999999999999</v>
      </c>
    </row>
    <row r="67" spans="1:43" x14ac:dyDescent="0.2">
      <c r="A67" s="14" t="s">
        <v>871</v>
      </c>
      <c r="B67" s="51" t="s">
        <v>1324</v>
      </c>
      <c r="C67" s="14">
        <v>3</v>
      </c>
      <c r="D67" s="14">
        <v>1</v>
      </c>
      <c r="E67" s="14">
        <v>0</v>
      </c>
      <c r="F67" s="14">
        <v>3</v>
      </c>
      <c r="G67" s="14">
        <v>0</v>
      </c>
      <c r="H67" s="52">
        <v>0</v>
      </c>
      <c r="I67" s="52">
        <v>0</v>
      </c>
      <c r="J67" s="53">
        <v>32.825699999999998</v>
      </c>
      <c r="K67" s="54">
        <v>886.07180000000005</v>
      </c>
      <c r="L67" s="55">
        <v>0.28767123287671231</v>
      </c>
      <c r="M67" s="55" t="s">
        <v>1314</v>
      </c>
      <c r="N67" s="55" t="s">
        <v>1315</v>
      </c>
      <c r="O67" s="55" t="s">
        <v>1316</v>
      </c>
      <c r="P67" s="55" t="s">
        <v>1317</v>
      </c>
      <c r="Q67" s="54">
        <v>6</v>
      </c>
      <c r="R67" s="14">
        <v>6</v>
      </c>
      <c r="S67" s="14">
        <v>0</v>
      </c>
      <c r="T67" s="14">
        <v>0</v>
      </c>
      <c r="U67" s="14">
        <v>0</v>
      </c>
      <c r="V67" s="14">
        <v>0</v>
      </c>
      <c r="W67" s="14">
        <v>1000</v>
      </c>
      <c r="X67" s="14">
        <v>170</v>
      </c>
      <c r="Y67" s="14" t="s">
        <v>1240</v>
      </c>
      <c r="Z67" s="14" t="s">
        <v>1319</v>
      </c>
      <c r="AD67" s="14">
        <v>0</v>
      </c>
      <c r="AE67" s="14">
        <v>0</v>
      </c>
      <c r="AF67" s="14">
        <v>3.7999999999999999E-2</v>
      </c>
      <c r="AG67" s="14">
        <v>3.7970000000000002</v>
      </c>
      <c r="AH67" s="14">
        <v>96.084000000000003</v>
      </c>
      <c r="AI67" s="14">
        <v>7.9000000000000001E-2</v>
      </c>
      <c r="AJ67" s="14">
        <v>2E-3</v>
      </c>
      <c r="AK67" s="14">
        <v>0</v>
      </c>
      <c r="AL67" s="14">
        <v>0</v>
      </c>
      <c r="AM67" s="14">
        <v>0</v>
      </c>
      <c r="AN67" s="14">
        <v>0</v>
      </c>
      <c r="AO67" s="14">
        <v>0</v>
      </c>
      <c r="AP67" s="14">
        <v>0</v>
      </c>
      <c r="AQ67" s="14">
        <v>0.96040999999999999</v>
      </c>
    </row>
    <row r="68" spans="1:43" x14ac:dyDescent="0.2">
      <c r="A68" s="14" t="s">
        <v>800</v>
      </c>
      <c r="B68" s="51" t="s">
        <v>1327</v>
      </c>
      <c r="C68" s="14">
        <v>6</v>
      </c>
      <c r="D68" s="14">
        <v>3</v>
      </c>
      <c r="E68" s="14">
        <v>0</v>
      </c>
      <c r="F68" s="14">
        <v>6</v>
      </c>
      <c r="G68" s="14">
        <v>1</v>
      </c>
      <c r="H68" s="52">
        <v>0</v>
      </c>
      <c r="I68" s="52">
        <v>352.71999999999997</v>
      </c>
      <c r="J68" s="53">
        <v>15.28223</v>
      </c>
      <c r="K68" s="54">
        <v>1002.083333</v>
      </c>
      <c r="L68" s="55">
        <v>1.379166667</v>
      </c>
      <c r="M68" s="55" t="s">
        <v>1314</v>
      </c>
      <c r="N68" s="55" t="s">
        <v>1315</v>
      </c>
      <c r="O68" s="55" t="s">
        <v>1316</v>
      </c>
      <c r="P68" s="55" t="s">
        <v>1317</v>
      </c>
      <c r="Q68" s="54">
        <v>6</v>
      </c>
      <c r="R68" s="14">
        <v>6</v>
      </c>
      <c r="S68" s="14">
        <v>0</v>
      </c>
      <c r="T68" s="14">
        <v>0</v>
      </c>
      <c r="U68" s="14">
        <v>0</v>
      </c>
      <c r="V68" s="14" t="s">
        <v>1240</v>
      </c>
      <c r="W68" s="14">
        <v>610</v>
      </c>
      <c r="X68" s="14">
        <v>55</v>
      </c>
      <c r="Y68" s="14" t="s">
        <v>1240</v>
      </c>
      <c r="Z68" s="14" t="s">
        <v>1319</v>
      </c>
      <c r="AD68" s="14">
        <v>0</v>
      </c>
      <c r="AE68" s="14">
        <v>0</v>
      </c>
      <c r="AF68" s="14">
        <v>0.22500000000000001</v>
      </c>
      <c r="AG68" s="14">
        <v>3.984</v>
      </c>
      <c r="AH68" s="14">
        <v>95.617999999999995</v>
      </c>
      <c r="AI68" s="14">
        <v>0.16600000000000001</v>
      </c>
      <c r="AJ68" s="14">
        <v>5.0000000000000001E-3</v>
      </c>
      <c r="AK68" s="14">
        <v>0</v>
      </c>
      <c r="AL68" s="14">
        <v>0</v>
      </c>
      <c r="AM68" s="14">
        <v>0</v>
      </c>
      <c r="AN68" s="14">
        <v>0</v>
      </c>
      <c r="AO68" s="14">
        <v>0</v>
      </c>
      <c r="AP68" s="14">
        <v>2E-3</v>
      </c>
      <c r="AQ68" s="14">
        <v>0.95655000000000001</v>
      </c>
    </row>
    <row r="69" spans="1:43" x14ac:dyDescent="0.2">
      <c r="A69" s="14" t="s">
        <v>925</v>
      </c>
      <c r="B69" s="51" t="s">
        <v>1327</v>
      </c>
      <c r="C69" s="14">
        <v>1</v>
      </c>
      <c r="D69" s="14">
        <v>2</v>
      </c>
      <c r="E69" s="14">
        <v>0</v>
      </c>
      <c r="F69" s="14">
        <v>0</v>
      </c>
      <c r="G69" s="14">
        <v>0</v>
      </c>
      <c r="H69" s="52">
        <v>0</v>
      </c>
      <c r="I69" s="52">
        <v>6.67</v>
      </c>
      <c r="J69" s="53">
        <v>0.68723999999999996</v>
      </c>
      <c r="K69" s="54">
        <v>934.4</v>
      </c>
      <c r="L69" s="55">
        <v>2.6722222219999998</v>
      </c>
      <c r="M69" s="55" t="s">
        <v>1314</v>
      </c>
      <c r="N69" s="55" t="s">
        <v>1315</v>
      </c>
      <c r="O69" s="55" t="s">
        <v>1316</v>
      </c>
      <c r="P69" s="55" t="s">
        <v>1317</v>
      </c>
      <c r="Q69" s="54">
        <v>1</v>
      </c>
      <c r="R69" s="14">
        <v>1</v>
      </c>
      <c r="S69" s="14">
        <v>0</v>
      </c>
      <c r="T69" s="14">
        <v>0</v>
      </c>
      <c r="U69" s="14">
        <v>0</v>
      </c>
      <c r="V69" s="14" t="s">
        <v>1240</v>
      </c>
      <c r="W69" s="14">
        <v>610</v>
      </c>
      <c r="X69" s="14">
        <v>55</v>
      </c>
      <c r="Y69" s="14" t="s">
        <v>1240</v>
      </c>
      <c r="Z69" s="14" t="s">
        <v>1319</v>
      </c>
      <c r="AD69" s="14">
        <v>0</v>
      </c>
      <c r="AE69" s="14">
        <v>0</v>
      </c>
      <c r="AF69" s="14">
        <v>0.10100000000000001</v>
      </c>
      <c r="AG69" s="14">
        <v>4.6340000000000003</v>
      </c>
      <c r="AH69" s="14">
        <v>95.221000000000004</v>
      </c>
      <c r="AI69" s="14">
        <v>4.2999999999999997E-2</v>
      </c>
      <c r="AJ69" s="14">
        <v>1E-3</v>
      </c>
      <c r="AK69" s="14">
        <v>0</v>
      </c>
      <c r="AL69" s="14">
        <v>0</v>
      </c>
      <c r="AM69" s="14">
        <v>0</v>
      </c>
      <c r="AN69" s="14">
        <v>0</v>
      </c>
      <c r="AO69" s="14">
        <v>0</v>
      </c>
      <c r="AP69" s="14">
        <v>0</v>
      </c>
      <c r="AQ69" s="14">
        <v>0.95274000000000003</v>
      </c>
    </row>
    <row r="70" spans="1:43" x14ac:dyDescent="0.2">
      <c r="A70" s="14" t="s">
        <v>884</v>
      </c>
      <c r="B70" s="51" t="s">
        <v>1324</v>
      </c>
      <c r="C70" s="14">
        <v>1</v>
      </c>
      <c r="D70" s="14">
        <v>0</v>
      </c>
      <c r="E70" s="14">
        <v>0</v>
      </c>
      <c r="F70" s="14">
        <v>1</v>
      </c>
      <c r="G70" s="14">
        <v>0</v>
      </c>
      <c r="H70" s="52">
        <v>0</v>
      </c>
      <c r="I70" s="52">
        <v>14.2</v>
      </c>
      <c r="J70" s="53">
        <v>1.1972389999999999</v>
      </c>
      <c r="K70" s="54">
        <v>998.13919999999996</v>
      </c>
      <c r="L70" s="55">
        <v>1.8410958904109589</v>
      </c>
      <c r="M70" s="55" t="s">
        <v>1314</v>
      </c>
      <c r="N70" s="55" t="s">
        <v>1315</v>
      </c>
      <c r="O70" s="55" t="s">
        <v>1316</v>
      </c>
      <c r="P70" s="55" t="s">
        <v>1317</v>
      </c>
      <c r="Q70" s="54">
        <v>2</v>
      </c>
      <c r="R70" s="14">
        <v>2</v>
      </c>
      <c r="S70" s="14" t="s">
        <v>1240</v>
      </c>
      <c r="T70" s="14" t="s">
        <v>1240</v>
      </c>
      <c r="U70" s="14" t="s">
        <v>1240</v>
      </c>
      <c r="V70" s="14" t="s">
        <v>1240</v>
      </c>
      <c r="W70" s="14">
        <v>932</v>
      </c>
      <c r="X70" s="14">
        <v>80</v>
      </c>
      <c r="Y70" s="14" t="s">
        <v>1240</v>
      </c>
      <c r="Z70" s="14" t="s">
        <v>1319</v>
      </c>
      <c r="AD70" s="14">
        <v>0</v>
      </c>
      <c r="AE70" s="14">
        <v>0</v>
      </c>
      <c r="AF70" s="14">
        <v>3.5999999999999997E-2</v>
      </c>
      <c r="AG70" s="14">
        <v>3.931</v>
      </c>
      <c r="AH70" s="14">
        <v>95.95</v>
      </c>
      <c r="AI70" s="14">
        <v>8.3000000000000004E-2</v>
      </c>
      <c r="AJ70" s="14">
        <v>0</v>
      </c>
      <c r="AK70" s="14">
        <v>0</v>
      </c>
      <c r="AL70" s="14">
        <v>0</v>
      </c>
      <c r="AM70" s="14">
        <v>0</v>
      </c>
      <c r="AN70" s="14">
        <v>0</v>
      </c>
      <c r="AO70" s="14">
        <v>0</v>
      </c>
      <c r="AP70" s="14">
        <v>0</v>
      </c>
      <c r="AQ70" s="14">
        <v>0.95904999999999996</v>
      </c>
    </row>
    <row r="71" spans="1:43" x14ac:dyDescent="0.2">
      <c r="A71" s="14" t="s">
        <v>858</v>
      </c>
      <c r="B71" s="51" t="s">
        <v>1327</v>
      </c>
      <c r="C71" s="14">
        <v>1</v>
      </c>
      <c r="D71" s="14">
        <v>1</v>
      </c>
      <c r="E71" s="14">
        <v>1</v>
      </c>
      <c r="F71" s="14">
        <v>1</v>
      </c>
      <c r="G71" s="14">
        <v>0</v>
      </c>
      <c r="H71" s="52">
        <v>0</v>
      </c>
      <c r="I71" s="52">
        <v>10.06</v>
      </c>
      <c r="J71" s="53">
        <v>0.50060000000000004</v>
      </c>
      <c r="K71" s="54">
        <v>471.6</v>
      </c>
      <c r="L71" s="55">
        <v>4.3499999999999996</v>
      </c>
      <c r="M71" s="55" t="s">
        <v>1314</v>
      </c>
      <c r="N71" s="55" t="s">
        <v>1315</v>
      </c>
      <c r="O71" s="55" t="s">
        <v>1329</v>
      </c>
      <c r="P71" s="55" t="s">
        <v>1317</v>
      </c>
      <c r="Q71" s="54">
        <v>1</v>
      </c>
      <c r="R71" s="14">
        <v>1</v>
      </c>
      <c r="S71" s="14">
        <v>0</v>
      </c>
      <c r="T71" s="14">
        <v>0</v>
      </c>
      <c r="U71" s="14">
        <v>3</v>
      </c>
      <c r="V71" s="14" t="s">
        <v>1240</v>
      </c>
      <c r="W71" s="14">
        <v>610</v>
      </c>
      <c r="X71" s="14">
        <v>55</v>
      </c>
      <c r="Y71" s="14" t="s">
        <v>1240</v>
      </c>
      <c r="Z71" s="14" t="s">
        <v>1319</v>
      </c>
      <c r="AD71" s="14">
        <v>0</v>
      </c>
      <c r="AE71" s="14">
        <v>0</v>
      </c>
      <c r="AF71" s="14">
        <v>0.10299999999999999</v>
      </c>
      <c r="AG71" s="14">
        <v>4.7</v>
      </c>
      <c r="AH71" s="14">
        <v>95.025000000000006</v>
      </c>
      <c r="AI71" s="14">
        <v>0.154</v>
      </c>
      <c r="AJ71" s="14">
        <v>1.7000000000000001E-2</v>
      </c>
      <c r="AK71" s="14">
        <v>0</v>
      </c>
      <c r="AL71" s="14">
        <v>0</v>
      </c>
      <c r="AM71" s="14">
        <v>0</v>
      </c>
      <c r="AN71" s="14">
        <v>0</v>
      </c>
      <c r="AO71" s="14">
        <v>0</v>
      </c>
      <c r="AP71" s="14">
        <v>0</v>
      </c>
      <c r="AQ71" s="14">
        <v>0.94945000000000002</v>
      </c>
    </row>
    <row r="72" spans="1:43" x14ac:dyDescent="0.2">
      <c r="A72" s="14" t="s">
        <v>878</v>
      </c>
      <c r="B72" s="51" t="s">
        <v>1324</v>
      </c>
      <c r="C72" s="14">
        <v>2</v>
      </c>
      <c r="D72" s="14">
        <v>0</v>
      </c>
      <c r="E72" s="14">
        <v>0</v>
      </c>
      <c r="F72" s="14">
        <v>2</v>
      </c>
      <c r="G72" s="14">
        <v>0</v>
      </c>
      <c r="H72" s="52">
        <v>0</v>
      </c>
      <c r="I72" s="52">
        <v>148.11936950683591</v>
      </c>
      <c r="J72" s="53">
        <v>12.75878</v>
      </c>
      <c r="K72" s="54">
        <v>970.31399999999996</v>
      </c>
      <c r="L72" s="55">
        <v>0.44109589041095892</v>
      </c>
      <c r="M72" s="55" t="s">
        <v>1314</v>
      </c>
      <c r="N72" s="55" t="s">
        <v>1315</v>
      </c>
      <c r="O72" s="55" t="s">
        <v>1316</v>
      </c>
      <c r="P72" s="55" t="s">
        <v>1317</v>
      </c>
      <c r="Q72" s="54">
        <v>4</v>
      </c>
      <c r="R72" s="14">
        <v>4</v>
      </c>
      <c r="S72" s="14">
        <v>0</v>
      </c>
      <c r="T72" s="14">
        <v>0</v>
      </c>
      <c r="U72" s="14">
        <v>0</v>
      </c>
      <c r="V72" s="14">
        <v>0</v>
      </c>
      <c r="W72" s="14" t="s">
        <v>1240</v>
      </c>
      <c r="X72" s="14" t="s">
        <v>1240</v>
      </c>
      <c r="Y72" s="14" t="s">
        <v>1240</v>
      </c>
      <c r="Z72" s="14" t="s">
        <v>1319</v>
      </c>
      <c r="AD72" s="14">
        <v>0</v>
      </c>
      <c r="AE72" s="14">
        <v>0</v>
      </c>
      <c r="AF72" s="14">
        <v>3.5999999999999997E-2</v>
      </c>
      <c r="AG72" s="14">
        <v>3.931</v>
      </c>
      <c r="AH72" s="14">
        <v>95.95</v>
      </c>
      <c r="AI72" s="14">
        <v>8.3000000000000004E-2</v>
      </c>
      <c r="AJ72" s="14">
        <v>0</v>
      </c>
      <c r="AK72" s="14">
        <v>0</v>
      </c>
      <c r="AL72" s="14">
        <v>0</v>
      </c>
      <c r="AM72" s="14">
        <v>0</v>
      </c>
      <c r="AN72" s="14">
        <v>0</v>
      </c>
      <c r="AO72" s="14">
        <v>0</v>
      </c>
      <c r="AP72" s="14">
        <v>0</v>
      </c>
      <c r="AQ72" s="14">
        <v>0.95904999999999996</v>
      </c>
    </row>
    <row r="73" spans="1:43" x14ac:dyDescent="0.2">
      <c r="A73" s="14" t="s">
        <v>807</v>
      </c>
      <c r="B73" s="51" t="s">
        <v>930</v>
      </c>
      <c r="C73" s="14">
        <v>5</v>
      </c>
      <c r="D73" s="14">
        <v>1</v>
      </c>
      <c r="E73" s="14">
        <v>0</v>
      </c>
      <c r="F73" s="14">
        <v>0</v>
      </c>
      <c r="G73" s="14">
        <v>0</v>
      </c>
      <c r="H73" s="52">
        <v>538.16</v>
      </c>
      <c r="I73" s="52">
        <v>130</v>
      </c>
      <c r="J73" s="53">
        <v>2.9990000000000001</v>
      </c>
      <c r="K73" s="54">
        <v>698</v>
      </c>
      <c r="L73" s="55">
        <v>1.5</v>
      </c>
      <c r="M73" s="55" t="s">
        <v>1314</v>
      </c>
      <c r="N73" s="55" t="s">
        <v>1315</v>
      </c>
      <c r="O73" s="55" t="s">
        <v>1316</v>
      </c>
      <c r="P73" s="55" t="s">
        <v>1317</v>
      </c>
      <c r="Q73" s="54">
        <v>12</v>
      </c>
      <c r="R73" s="14">
        <v>12</v>
      </c>
      <c r="S73" s="14">
        <v>0</v>
      </c>
      <c r="T73" s="14">
        <v>0</v>
      </c>
      <c r="U73" s="14">
        <v>0</v>
      </c>
      <c r="V73" s="14" t="s">
        <v>1240</v>
      </c>
      <c r="W73" s="14" t="s">
        <v>1240</v>
      </c>
      <c r="X73" s="14" t="s">
        <v>1240</v>
      </c>
      <c r="Y73" s="14" t="s">
        <v>1240</v>
      </c>
      <c r="Z73" s="14" t="s">
        <v>1240</v>
      </c>
      <c r="AD73" s="14">
        <v>0</v>
      </c>
      <c r="AE73" s="14">
        <v>0</v>
      </c>
      <c r="AF73" s="14">
        <v>6.8000000000000005E-2</v>
      </c>
      <c r="AG73" s="14">
        <v>0.79900000000000004</v>
      </c>
      <c r="AH73" s="14">
        <v>71.430000000000007</v>
      </c>
      <c r="AI73" s="14">
        <v>14.59</v>
      </c>
      <c r="AJ73" s="14">
        <v>6.9039999999999999</v>
      </c>
      <c r="AK73" s="14">
        <v>1.601</v>
      </c>
      <c r="AL73" s="14">
        <v>2.3359999999999999</v>
      </c>
      <c r="AM73" s="14">
        <v>0.76600000000000001</v>
      </c>
      <c r="AN73" s="14">
        <v>0.57699999999999996</v>
      </c>
      <c r="AO73" s="14">
        <v>0</v>
      </c>
      <c r="AP73" s="14">
        <v>0.94599999999999995</v>
      </c>
      <c r="AQ73" s="14">
        <v>0.47538000000000002</v>
      </c>
    </row>
    <row r="74" spans="1:43" x14ac:dyDescent="0.2">
      <c r="A74" s="14" t="s">
        <v>833</v>
      </c>
      <c r="B74" s="51" t="s">
        <v>1327</v>
      </c>
      <c r="C74" s="14">
        <v>1</v>
      </c>
      <c r="D74" s="14">
        <v>1</v>
      </c>
      <c r="E74" s="14">
        <v>1</v>
      </c>
      <c r="F74" s="14">
        <v>1</v>
      </c>
      <c r="G74" s="14">
        <v>0</v>
      </c>
      <c r="H74" s="52">
        <v>0</v>
      </c>
      <c r="I74" s="52">
        <v>0.23</v>
      </c>
      <c r="J74" s="53">
        <v>3.056E-2</v>
      </c>
      <c r="K74" s="54" t="s">
        <v>1240</v>
      </c>
      <c r="L74" s="55">
        <v>8.6638888890000008</v>
      </c>
      <c r="M74" s="55" t="s">
        <v>1314</v>
      </c>
      <c r="N74" s="55" t="s">
        <v>1315</v>
      </c>
      <c r="O74" s="55" t="s">
        <v>1330</v>
      </c>
      <c r="P74" s="55" t="s">
        <v>1317</v>
      </c>
      <c r="Q74" s="54">
        <v>1</v>
      </c>
      <c r="R74" s="14">
        <v>1</v>
      </c>
      <c r="S74" s="14">
        <v>0</v>
      </c>
      <c r="T74" s="14">
        <v>0</v>
      </c>
      <c r="U74" s="14">
        <v>1</v>
      </c>
      <c r="V74" s="14" t="s">
        <v>1240</v>
      </c>
      <c r="W74" s="14">
        <v>610</v>
      </c>
      <c r="X74" s="14">
        <v>55</v>
      </c>
      <c r="Y74" s="14" t="s">
        <v>1240</v>
      </c>
      <c r="Z74" s="14" t="s">
        <v>1319</v>
      </c>
      <c r="AD74" s="14">
        <v>0</v>
      </c>
      <c r="AE74" s="14">
        <v>0</v>
      </c>
      <c r="AF74" s="14">
        <v>0.14699999999999999</v>
      </c>
      <c r="AG74" s="14">
        <v>2.278</v>
      </c>
      <c r="AH74" s="14">
        <v>92.710999999999999</v>
      </c>
      <c r="AI74" s="14">
        <v>3.4510000000000001</v>
      </c>
      <c r="AJ74" s="14">
        <v>0.70499999999999996</v>
      </c>
      <c r="AK74" s="14">
        <v>0.20200000000000001</v>
      </c>
      <c r="AL74" s="14">
        <v>0.13600000000000001</v>
      </c>
      <c r="AM74" s="14">
        <v>9.8000000000000004E-2</v>
      </c>
      <c r="AN74" s="14">
        <v>5.0999999999999997E-2</v>
      </c>
      <c r="AO74" s="14">
        <v>0</v>
      </c>
      <c r="AP74" s="14">
        <v>0.221</v>
      </c>
      <c r="AQ74" s="14">
        <v>0.86299999999999999</v>
      </c>
    </row>
    <row r="75" spans="1:43" x14ac:dyDescent="0.2">
      <c r="A75" s="14" t="s">
        <v>811</v>
      </c>
      <c r="B75" s="51" t="s">
        <v>930</v>
      </c>
      <c r="C75" s="14">
        <v>5</v>
      </c>
      <c r="D75" s="14">
        <v>6</v>
      </c>
      <c r="E75" s="14">
        <v>1</v>
      </c>
      <c r="F75" s="14">
        <v>1</v>
      </c>
      <c r="G75" s="14">
        <v>1</v>
      </c>
      <c r="H75" s="52">
        <v>507.97</v>
      </c>
      <c r="I75" s="52">
        <v>130</v>
      </c>
      <c r="J75" s="53">
        <v>13.888999999999999</v>
      </c>
      <c r="K75" s="54">
        <v>522</v>
      </c>
      <c r="L75" s="55">
        <v>1.5</v>
      </c>
      <c r="M75" s="55" t="s">
        <v>1314</v>
      </c>
      <c r="N75" s="55" t="s">
        <v>1315</v>
      </c>
      <c r="O75" s="55" t="s">
        <v>1330</v>
      </c>
      <c r="P75" s="55" t="s">
        <v>1317</v>
      </c>
      <c r="Q75" s="54">
        <v>16</v>
      </c>
      <c r="R75" s="14">
        <v>16</v>
      </c>
      <c r="S75" s="14">
        <v>0</v>
      </c>
      <c r="T75" s="14">
        <v>0</v>
      </c>
      <c r="U75" s="14">
        <v>0</v>
      </c>
      <c r="V75" s="14" t="s">
        <v>1240</v>
      </c>
      <c r="W75" s="14" t="s">
        <v>1240</v>
      </c>
      <c r="X75" s="14" t="s">
        <v>1240</v>
      </c>
      <c r="Y75" s="14" t="s">
        <v>1240</v>
      </c>
      <c r="Z75" s="14" t="s">
        <v>1240</v>
      </c>
      <c r="AD75" s="14">
        <v>0</v>
      </c>
      <c r="AE75" s="14">
        <v>0</v>
      </c>
      <c r="AF75" s="14">
        <v>8.8999999999999996E-2</v>
      </c>
      <c r="AG75" s="14">
        <v>0.73299999999999998</v>
      </c>
      <c r="AH75" s="14">
        <v>80.179000000000002</v>
      </c>
      <c r="AI75" s="14">
        <v>11.646000000000001</v>
      </c>
      <c r="AJ75" s="14">
        <v>3.9980000000000002</v>
      </c>
      <c r="AK75" s="14">
        <v>0.995</v>
      </c>
      <c r="AL75" s="14">
        <v>1.133</v>
      </c>
      <c r="AM75" s="14">
        <v>0.41</v>
      </c>
      <c r="AN75" s="14">
        <v>0.28699999999999998</v>
      </c>
      <c r="AO75" s="14">
        <v>0</v>
      </c>
      <c r="AP75" s="14">
        <v>0.53</v>
      </c>
      <c r="AQ75" s="14">
        <v>0.61031000000000002</v>
      </c>
    </row>
    <row r="76" spans="1:43" x14ac:dyDescent="0.2">
      <c r="A76" s="14" t="s">
        <v>802</v>
      </c>
      <c r="B76" s="51" t="s">
        <v>1327</v>
      </c>
      <c r="C76" s="14">
        <v>1</v>
      </c>
      <c r="D76" s="14">
        <v>0</v>
      </c>
      <c r="E76" s="14">
        <v>1</v>
      </c>
      <c r="F76" s="14">
        <v>2</v>
      </c>
      <c r="G76" s="14">
        <v>0</v>
      </c>
      <c r="H76" s="52">
        <v>0</v>
      </c>
      <c r="I76" s="52">
        <v>17.71</v>
      </c>
      <c r="J76" s="53">
        <v>8.6660000000000001E-2</v>
      </c>
      <c r="K76" s="54" t="s">
        <v>1240</v>
      </c>
      <c r="L76" s="55">
        <v>10.169444439999999</v>
      </c>
      <c r="M76" s="55" t="s">
        <v>1314</v>
      </c>
      <c r="N76" s="55" t="s">
        <v>1315</v>
      </c>
      <c r="O76" s="55" t="s">
        <v>1329</v>
      </c>
      <c r="P76" s="55" t="s">
        <v>1317</v>
      </c>
      <c r="Q76" s="54">
        <v>1</v>
      </c>
      <c r="R76" s="14">
        <v>1</v>
      </c>
      <c r="S76" s="14">
        <v>0</v>
      </c>
      <c r="T76" s="14">
        <v>0</v>
      </c>
      <c r="U76" s="14">
        <v>1</v>
      </c>
      <c r="V76" s="14" t="s">
        <v>1240</v>
      </c>
      <c r="W76" s="14">
        <v>610</v>
      </c>
      <c r="X76" s="14">
        <v>55</v>
      </c>
      <c r="Y76" s="14" t="s">
        <v>1240</v>
      </c>
      <c r="Z76" s="14" t="s">
        <v>1319</v>
      </c>
      <c r="AD76" s="14">
        <v>0</v>
      </c>
      <c r="AE76" s="14">
        <v>0</v>
      </c>
      <c r="AF76" s="14">
        <v>0.15</v>
      </c>
      <c r="AG76" s="14">
        <v>2.59</v>
      </c>
      <c r="AH76" s="14">
        <v>93.063000000000002</v>
      </c>
      <c r="AI76" s="14">
        <v>2.964</v>
      </c>
      <c r="AJ76" s="14">
        <v>0.59899999999999998</v>
      </c>
      <c r="AK76" s="14">
        <v>0.16300000000000001</v>
      </c>
      <c r="AL76" s="14">
        <v>0.125</v>
      </c>
      <c r="AM76" s="14">
        <v>7.8E-2</v>
      </c>
      <c r="AN76" s="14">
        <v>3.5000000000000003E-2</v>
      </c>
      <c r="AO76" s="14">
        <v>0</v>
      </c>
      <c r="AP76" s="14">
        <v>0.222</v>
      </c>
      <c r="AQ76" s="14">
        <v>0.87443000000000004</v>
      </c>
    </row>
    <row r="77" spans="1:43" x14ac:dyDescent="0.2">
      <c r="A77" s="14" t="s">
        <v>803</v>
      </c>
      <c r="B77" s="51" t="s">
        <v>1327</v>
      </c>
      <c r="C77" s="14">
        <v>5</v>
      </c>
      <c r="D77" s="14">
        <v>2</v>
      </c>
      <c r="E77" s="14">
        <v>0</v>
      </c>
      <c r="F77" s="14">
        <v>3</v>
      </c>
      <c r="G77" s="14">
        <v>4</v>
      </c>
      <c r="H77" s="52">
        <v>0</v>
      </c>
      <c r="I77" s="52">
        <v>145.23000000000002</v>
      </c>
      <c r="J77" s="53">
        <v>11.765879999999999</v>
      </c>
      <c r="K77" s="54">
        <v>1008.06</v>
      </c>
      <c r="L77" s="55">
        <v>1.64</v>
      </c>
      <c r="M77" s="55" t="s">
        <v>1314</v>
      </c>
      <c r="N77" s="55" t="s">
        <v>1315</v>
      </c>
      <c r="O77" s="55" t="s">
        <v>1316</v>
      </c>
      <c r="P77" s="55" t="s">
        <v>1317</v>
      </c>
      <c r="Q77" s="54">
        <v>5</v>
      </c>
      <c r="R77" s="14">
        <v>5</v>
      </c>
      <c r="S77" s="14">
        <v>0</v>
      </c>
      <c r="T77" s="14">
        <v>0</v>
      </c>
      <c r="U77" s="14">
        <v>0</v>
      </c>
      <c r="V77" s="14" t="s">
        <v>1240</v>
      </c>
      <c r="W77" s="14">
        <v>610</v>
      </c>
      <c r="X77" s="14">
        <v>55</v>
      </c>
      <c r="Y77" s="14" t="s">
        <v>1240</v>
      </c>
      <c r="Z77" s="14" t="s">
        <v>1319</v>
      </c>
      <c r="AD77" s="14">
        <v>0</v>
      </c>
      <c r="AE77" s="14">
        <v>0</v>
      </c>
      <c r="AF77" s="14">
        <v>0.29599999999999999</v>
      </c>
      <c r="AG77" s="14">
        <v>4.0730000000000004</v>
      </c>
      <c r="AH77" s="14">
        <v>95.472999999999999</v>
      </c>
      <c r="AI77" s="14">
        <v>0.156</v>
      </c>
      <c r="AJ77" s="14">
        <v>2E-3</v>
      </c>
      <c r="AK77" s="14">
        <v>0</v>
      </c>
      <c r="AL77" s="14">
        <v>0</v>
      </c>
      <c r="AM77" s="14">
        <v>0</v>
      </c>
      <c r="AN77" s="14">
        <v>0</v>
      </c>
      <c r="AO77" s="14">
        <v>0</v>
      </c>
      <c r="AP77" s="14">
        <v>0</v>
      </c>
      <c r="AQ77" s="14">
        <v>0.95603000000000005</v>
      </c>
    </row>
    <row r="78" spans="1:43" x14ac:dyDescent="0.2">
      <c r="A78" s="14" t="s">
        <v>916</v>
      </c>
      <c r="B78" s="51" t="s">
        <v>1327</v>
      </c>
      <c r="C78" s="14">
        <v>1</v>
      </c>
      <c r="D78" s="14">
        <v>3</v>
      </c>
      <c r="E78" s="14">
        <v>0</v>
      </c>
      <c r="F78" s="14">
        <v>1</v>
      </c>
      <c r="G78" s="14">
        <v>0</v>
      </c>
      <c r="H78" s="52">
        <v>0</v>
      </c>
      <c r="I78" s="52">
        <v>19.41</v>
      </c>
      <c r="J78" s="53">
        <v>0.65517999999999998</v>
      </c>
      <c r="K78" s="54">
        <v>879.8</v>
      </c>
      <c r="L78" s="55">
        <v>1.9916666670000001</v>
      </c>
      <c r="M78" s="55" t="s">
        <v>1314</v>
      </c>
      <c r="N78" s="55" t="s">
        <v>1315</v>
      </c>
      <c r="O78" s="55" t="s">
        <v>1316</v>
      </c>
      <c r="P78" s="55" t="s">
        <v>1317</v>
      </c>
      <c r="Q78" s="54">
        <v>1</v>
      </c>
      <c r="R78" s="14">
        <v>1</v>
      </c>
      <c r="S78" s="14">
        <v>0</v>
      </c>
      <c r="T78" s="14">
        <v>0</v>
      </c>
      <c r="U78" s="14">
        <v>0</v>
      </c>
      <c r="V78" s="14" t="s">
        <v>1240</v>
      </c>
      <c r="W78" s="14">
        <v>610</v>
      </c>
      <c r="X78" s="14">
        <v>55</v>
      </c>
      <c r="Y78" s="14" t="s">
        <v>1240</v>
      </c>
      <c r="Z78" s="14" t="s">
        <v>1319</v>
      </c>
      <c r="AD78" s="14">
        <v>0</v>
      </c>
      <c r="AE78" s="14">
        <v>0</v>
      </c>
      <c r="AF78" s="14">
        <v>0.21440000000000001</v>
      </c>
      <c r="AG78" s="14">
        <v>4.6092000000000004</v>
      </c>
      <c r="AH78" s="14">
        <v>95.047700000000006</v>
      </c>
      <c r="AI78" s="14">
        <v>0.12180000000000001</v>
      </c>
      <c r="AJ78" s="14">
        <v>1.2999999999999999E-3</v>
      </c>
      <c r="AK78" s="14">
        <v>1E-4</v>
      </c>
      <c r="AL78" s="14">
        <v>1E-4</v>
      </c>
      <c r="AM78" s="14">
        <v>0</v>
      </c>
      <c r="AN78" s="14">
        <v>1E-4</v>
      </c>
      <c r="AO78" s="14">
        <v>0</v>
      </c>
      <c r="AP78" s="14">
        <v>5.0000000000000001E-3</v>
      </c>
      <c r="AQ78" s="14">
        <v>0.95108999999999999</v>
      </c>
    </row>
    <row r="79" spans="1:43" x14ac:dyDescent="0.2">
      <c r="A79" s="14" t="s">
        <v>868</v>
      </c>
      <c r="B79" s="51" t="s">
        <v>1324</v>
      </c>
      <c r="C79" s="14">
        <v>3</v>
      </c>
      <c r="D79" s="14">
        <v>3</v>
      </c>
      <c r="E79" s="14">
        <v>2</v>
      </c>
      <c r="F79" s="14">
        <v>1</v>
      </c>
      <c r="G79" s="14">
        <v>0</v>
      </c>
      <c r="H79" s="52">
        <v>0</v>
      </c>
      <c r="I79" s="52">
        <v>12</v>
      </c>
      <c r="J79" s="53">
        <v>5.9931570000000001</v>
      </c>
      <c r="K79" s="54">
        <v>1368.63</v>
      </c>
      <c r="L79" s="55">
        <v>1.0794520547945206</v>
      </c>
      <c r="M79" s="55" t="s">
        <v>1314</v>
      </c>
      <c r="N79" s="55" t="s">
        <v>1315</v>
      </c>
      <c r="O79" s="55" t="s">
        <v>1316</v>
      </c>
      <c r="P79" s="55" t="s">
        <v>1317</v>
      </c>
      <c r="Q79" s="54">
        <v>6</v>
      </c>
      <c r="R79" s="14">
        <v>6</v>
      </c>
      <c r="S79" s="14">
        <v>0</v>
      </c>
      <c r="T79" s="14">
        <v>0</v>
      </c>
      <c r="U79" s="14" t="s">
        <v>1240</v>
      </c>
      <c r="V79" s="14" t="s">
        <v>1240</v>
      </c>
      <c r="W79" s="14" t="s">
        <v>1240</v>
      </c>
      <c r="X79" s="14" t="s">
        <v>1240</v>
      </c>
      <c r="Y79" s="14" t="s">
        <v>1240</v>
      </c>
      <c r="Z79" s="14" t="s">
        <v>1319</v>
      </c>
      <c r="AD79" s="14">
        <v>0</v>
      </c>
      <c r="AE79" s="14">
        <v>0</v>
      </c>
      <c r="AF79" s="14">
        <v>3.5999999999999997E-2</v>
      </c>
      <c r="AG79" s="14">
        <v>3.931</v>
      </c>
      <c r="AH79" s="14">
        <v>95.95</v>
      </c>
      <c r="AI79" s="14">
        <v>8.3000000000000004E-2</v>
      </c>
      <c r="AJ79" s="14">
        <v>0</v>
      </c>
      <c r="AK79" s="14">
        <v>0</v>
      </c>
      <c r="AL79" s="14">
        <v>0</v>
      </c>
      <c r="AM79" s="14">
        <v>0</v>
      </c>
      <c r="AN79" s="14">
        <v>0</v>
      </c>
      <c r="AO79" s="14">
        <v>0</v>
      </c>
      <c r="AP79" s="14">
        <v>0</v>
      </c>
      <c r="AQ79" s="14">
        <v>0.95904999999999996</v>
      </c>
    </row>
    <row r="80" spans="1:43" x14ac:dyDescent="0.2">
      <c r="A80" s="14" t="s">
        <v>779</v>
      </c>
      <c r="B80" s="51" t="s">
        <v>1328</v>
      </c>
      <c r="C80" s="14">
        <v>0</v>
      </c>
      <c r="D80" s="14">
        <v>0</v>
      </c>
      <c r="E80" s="14">
        <v>0</v>
      </c>
      <c r="F80" s="14">
        <v>1</v>
      </c>
      <c r="G80" s="14">
        <v>0</v>
      </c>
      <c r="H80" s="52">
        <v>1832.5809999999999</v>
      </c>
      <c r="I80" s="52">
        <v>506</v>
      </c>
      <c r="J80" s="53">
        <v>6.5065200000000001</v>
      </c>
      <c r="K80" s="54">
        <v>3344</v>
      </c>
      <c r="L80" s="55">
        <v>0.7</v>
      </c>
      <c r="M80" s="55" t="s">
        <v>1314</v>
      </c>
      <c r="N80" s="55" t="s">
        <v>1315</v>
      </c>
      <c r="O80" s="55" t="s">
        <v>1316</v>
      </c>
      <c r="P80" s="55" t="s">
        <v>1317</v>
      </c>
      <c r="Q80" s="54">
        <v>12</v>
      </c>
      <c r="R80" s="14">
        <v>12</v>
      </c>
      <c r="S80" s="14">
        <v>0</v>
      </c>
      <c r="T80" s="14">
        <v>0</v>
      </c>
      <c r="U80" s="14">
        <v>0</v>
      </c>
      <c r="V80" s="14">
        <v>0</v>
      </c>
      <c r="W80" s="14">
        <v>1107</v>
      </c>
      <c r="X80" s="14">
        <v>90</v>
      </c>
      <c r="Y80" s="14" t="s">
        <v>1240</v>
      </c>
      <c r="Z80" s="14" t="s">
        <v>1319</v>
      </c>
      <c r="AD80" s="14">
        <v>0</v>
      </c>
      <c r="AE80" s="14">
        <v>0</v>
      </c>
      <c r="AF80" s="14">
        <v>0.113</v>
      </c>
      <c r="AG80" s="14">
        <v>0.79200000000000004</v>
      </c>
      <c r="AH80" s="14">
        <v>81.326999999999998</v>
      </c>
      <c r="AI80" s="14">
        <v>11.132999999999999</v>
      </c>
      <c r="AJ80" s="14">
        <v>3.927</v>
      </c>
      <c r="AK80" s="14">
        <v>0.79400000000000004</v>
      </c>
      <c r="AL80" s="14">
        <v>0.96499999999999997</v>
      </c>
      <c r="AM80" s="14">
        <v>0.30299999999999999</v>
      </c>
      <c r="AN80" s="14">
        <v>0.21</v>
      </c>
      <c r="AO80" s="14">
        <v>0</v>
      </c>
      <c r="AP80" s="14">
        <v>0.43099999999999999</v>
      </c>
      <c r="AQ80" s="14">
        <v>0.63361999999999996</v>
      </c>
    </row>
    <row r="81" spans="1:43" x14ac:dyDescent="0.2">
      <c r="A81" s="14" t="s">
        <v>854</v>
      </c>
      <c r="B81" s="51" t="s">
        <v>1327</v>
      </c>
      <c r="C81" s="14">
        <v>1</v>
      </c>
      <c r="D81" s="14">
        <v>0</v>
      </c>
      <c r="E81" s="14">
        <v>1</v>
      </c>
      <c r="F81" s="14">
        <v>0</v>
      </c>
      <c r="G81" s="14">
        <v>1</v>
      </c>
      <c r="H81" s="52">
        <v>0</v>
      </c>
      <c r="I81" s="52">
        <v>29.68</v>
      </c>
      <c r="J81" s="53">
        <v>2.3663000000000003</v>
      </c>
      <c r="K81" s="54">
        <v>451.8</v>
      </c>
      <c r="L81" s="55">
        <v>5.8722222220000004</v>
      </c>
      <c r="M81" s="55" t="s">
        <v>1314</v>
      </c>
      <c r="N81" s="55" t="s">
        <v>1315</v>
      </c>
      <c r="O81" s="55" t="s">
        <v>1329</v>
      </c>
      <c r="P81" s="55" t="s">
        <v>1317</v>
      </c>
      <c r="Q81" s="54">
        <v>2</v>
      </c>
      <c r="R81" s="14">
        <v>2</v>
      </c>
      <c r="S81" s="14">
        <v>0</v>
      </c>
      <c r="T81" s="14">
        <v>0</v>
      </c>
      <c r="U81" s="14">
        <v>2</v>
      </c>
      <c r="V81" s="14" t="s">
        <v>1240</v>
      </c>
      <c r="W81" s="14">
        <v>610</v>
      </c>
      <c r="X81" s="14">
        <v>55</v>
      </c>
      <c r="Y81" s="14" t="s">
        <v>1240</v>
      </c>
      <c r="Z81" s="14" t="s">
        <v>1319</v>
      </c>
      <c r="AD81" s="14">
        <v>0</v>
      </c>
      <c r="AE81" s="14">
        <v>0</v>
      </c>
      <c r="AF81" s="14">
        <v>0.11899999999999999</v>
      </c>
      <c r="AG81" s="14">
        <v>4.75</v>
      </c>
      <c r="AH81" s="14">
        <v>94.981999999999999</v>
      </c>
      <c r="AI81" s="14">
        <v>0.13200000000000001</v>
      </c>
      <c r="AJ81" s="14">
        <v>1.4999999999999999E-2</v>
      </c>
      <c r="AK81" s="14">
        <v>0</v>
      </c>
      <c r="AL81" s="14">
        <v>0</v>
      </c>
      <c r="AM81" s="14">
        <v>0</v>
      </c>
      <c r="AN81" s="14">
        <v>0</v>
      </c>
      <c r="AO81" s="14">
        <v>0</v>
      </c>
      <c r="AP81" s="14">
        <v>0</v>
      </c>
      <c r="AQ81" s="14">
        <v>0.94943</v>
      </c>
    </row>
    <row r="82" spans="1:43" x14ac:dyDescent="0.2">
      <c r="A82" s="14" t="s">
        <v>866</v>
      </c>
      <c r="B82" s="51" t="s">
        <v>1327</v>
      </c>
      <c r="C82" s="14">
        <v>1</v>
      </c>
      <c r="D82" s="14">
        <v>0</v>
      </c>
      <c r="E82" s="14">
        <v>1</v>
      </c>
      <c r="F82" s="14">
        <v>0</v>
      </c>
      <c r="G82" s="14">
        <v>1</v>
      </c>
      <c r="H82" s="52">
        <v>0</v>
      </c>
      <c r="I82" s="52">
        <v>3.35</v>
      </c>
      <c r="J82" s="53">
        <v>0.82023000000000001</v>
      </c>
      <c r="K82" s="54">
        <v>1013.8</v>
      </c>
      <c r="L82" s="55">
        <v>4.1638888889999999</v>
      </c>
      <c r="M82" s="55" t="s">
        <v>1314</v>
      </c>
      <c r="N82" s="55" t="s">
        <v>1315</v>
      </c>
      <c r="O82" s="55" t="s">
        <v>1329</v>
      </c>
      <c r="P82" s="55" t="s">
        <v>1317</v>
      </c>
      <c r="Q82" s="54">
        <v>1</v>
      </c>
      <c r="R82" s="14">
        <v>1</v>
      </c>
      <c r="S82" s="14">
        <v>0</v>
      </c>
      <c r="T82" s="14">
        <v>0</v>
      </c>
      <c r="U82" s="14">
        <v>0</v>
      </c>
      <c r="V82" s="14" t="s">
        <v>1240</v>
      </c>
      <c r="W82" s="14">
        <v>610</v>
      </c>
      <c r="X82" s="14">
        <v>55</v>
      </c>
      <c r="Y82" s="14" t="s">
        <v>1240</v>
      </c>
      <c r="Z82" s="14" t="s">
        <v>1319</v>
      </c>
      <c r="AD82" s="14">
        <v>0</v>
      </c>
      <c r="AE82" s="14">
        <v>0</v>
      </c>
      <c r="AF82" s="14">
        <v>9.2999999999999999E-2</v>
      </c>
      <c r="AG82" s="14">
        <v>5.2430000000000003</v>
      </c>
      <c r="AH82" s="14">
        <v>94.447999999999993</v>
      </c>
      <c r="AI82" s="14">
        <v>0.186</v>
      </c>
      <c r="AJ82" s="14">
        <v>2.8000000000000001E-2</v>
      </c>
      <c r="AK82" s="14">
        <v>0</v>
      </c>
      <c r="AL82" s="14">
        <v>0</v>
      </c>
      <c r="AM82" s="14">
        <v>0</v>
      </c>
      <c r="AN82" s="14">
        <v>0</v>
      </c>
      <c r="AO82" s="14">
        <v>0</v>
      </c>
      <c r="AP82" s="14">
        <v>0</v>
      </c>
      <c r="AQ82" s="14">
        <v>0.94308999999999998</v>
      </c>
    </row>
    <row r="83" spans="1:43" x14ac:dyDescent="0.2">
      <c r="A83" s="14" t="s">
        <v>877</v>
      </c>
      <c r="B83" s="51" t="s">
        <v>1324</v>
      </c>
      <c r="C83" s="14">
        <v>3</v>
      </c>
      <c r="D83" s="14">
        <v>0</v>
      </c>
      <c r="E83" s="14">
        <v>0</v>
      </c>
      <c r="F83" s="14">
        <v>2</v>
      </c>
      <c r="G83" s="14">
        <v>0</v>
      </c>
      <c r="H83" s="52">
        <v>0</v>
      </c>
      <c r="I83" s="52">
        <v>0</v>
      </c>
      <c r="J83" s="53">
        <v>37.248699999999999</v>
      </c>
      <c r="K83" s="54">
        <v>986.37599999999998</v>
      </c>
      <c r="L83" s="55">
        <v>0.43561643835616437</v>
      </c>
      <c r="M83" s="55" t="s">
        <v>1314</v>
      </c>
      <c r="N83" s="55" t="s">
        <v>1315</v>
      </c>
      <c r="O83" s="55" t="s">
        <v>1316</v>
      </c>
      <c r="P83" s="55" t="s">
        <v>1317</v>
      </c>
      <c r="Q83" s="54">
        <v>6</v>
      </c>
      <c r="R83" s="14">
        <v>6</v>
      </c>
      <c r="S83" s="14">
        <v>0</v>
      </c>
      <c r="T83" s="14">
        <v>0</v>
      </c>
      <c r="U83" s="14">
        <v>0</v>
      </c>
      <c r="V83" s="14">
        <v>0</v>
      </c>
      <c r="W83" s="14">
        <v>1000</v>
      </c>
      <c r="X83" s="14">
        <v>170</v>
      </c>
      <c r="Y83" s="14" t="s">
        <v>1240</v>
      </c>
      <c r="Z83" s="14" t="s">
        <v>1240</v>
      </c>
      <c r="AD83" s="14">
        <v>0</v>
      </c>
      <c r="AE83" s="14">
        <v>0</v>
      </c>
      <c r="AF83" s="14">
        <v>3.5999999999999997E-2</v>
      </c>
      <c r="AG83" s="14">
        <v>3.931</v>
      </c>
      <c r="AH83" s="14">
        <v>95.95</v>
      </c>
      <c r="AI83" s="14">
        <v>8.3000000000000004E-2</v>
      </c>
      <c r="AJ83" s="14">
        <v>0</v>
      </c>
      <c r="AK83" s="14">
        <v>0</v>
      </c>
      <c r="AL83" s="14">
        <v>0</v>
      </c>
      <c r="AM83" s="14">
        <v>0</v>
      </c>
      <c r="AN83" s="14">
        <v>0</v>
      </c>
      <c r="AO83" s="14">
        <v>0</v>
      </c>
      <c r="AP83" s="14">
        <v>0</v>
      </c>
      <c r="AQ83" s="14">
        <v>0.95904999999999996</v>
      </c>
    </row>
    <row r="84" spans="1:43" x14ac:dyDescent="0.2">
      <c r="A84" s="14" t="s">
        <v>862</v>
      </c>
      <c r="B84" s="51" t="s">
        <v>1327</v>
      </c>
      <c r="C84" s="14">
        <v>1</v>
      </c>
      <c r="D84" s="14">
        <v>0</v>
      </c>
      <c r="E84" s="14">
        <v>2</v>
      </c>
      <c r="F84" s="14">
        <v>1</v>
      </c>
      <c r="G84" s="14">
        <v>0</v>
      </c>
      <c r="H84" s="52">
        <v>0</v>
      </c>
      <c r="I84" s="52">
        <v>16.3</v>
      </c>
      <c r="J84" s="53">
        <v>1.9689700000000001</v>
      </c>
      <c r="K84" s="54">
        <v>159.4</v>
      </c>
      <c r="L84" s="55">
        <v>5.9361111109999998</v>
      </c>
      <c r="M84" s="55" t="s">
        <v>1314</v>
      </c>
      <c r="N84" s="55" t="s">
        <v>1315</v>
      </c>
      <c r="O84" s="55" t="s">
        <v>1329</v>
      </c>
      <c r="P84" s="55" t="s">
        <v>1317</v>
      </c>
      <c r="Q84" s="54">
        <v>2</v>
      </c>
      <c r="R84" s="14">
        <v>2</v>
      </c>
      <c r="S84" s="14">
        <v>0</v>
      </c>
      <c r="T84" s="14">
        <v>0</v>
      </c>
      <c r="U84" s="14">
        <v>4</v>
      </c>
      <c r="V84" s="14" t="s">
        <v>1240</v>
      </c>
      <c r="W84" s="14">
        <v>610</v>
      </c>
      <c r="X84" s="14">
        <v>55</v>
      </c>
      <c r="Y84" s="14" t="s">
        <v>1240</v>
      </c>
      <c r="Z84" s="14" t="s">
        <v>1319</v>
      </c>
      <c r="AD84" s="14">
        <v>0</v>
      </c>
      <c r="AE84" s="14">
        <v>0</v>
      </c>
      <c r="AF84" s="14">
        <v>9.8000000000000004E-2</v>
      </c>
      <c r="AG84" s="14">
        <v>4.2060000000000004</v>
      </c>
      <c r="AH84" s="14">
        <v>95.587000000000003</v>
      </c>
      <c r="AI84" s="14">
        <v>0.108</v>
      </c>
      <c r="AJ84" s="14">
        <v>0</v>
      </c>
      <c r="AK84" s="14">
        <v>0</v>
      </c>
      <c r="AL84" s="14">
        <v>0</v>
      </c>
      <c r="AM84" s="14">
        <v>0</v>
      </c>
      <c r="AN84" s="14">
        <v>0</v>
      </c>
      <c r="AO84" s="14">
        <v>0</v>
      </c>
      <c r="AP84" s="14">
        <v>0</v>
      </c>
      <c r="AQ84" s="14">
        <v>0.95577999999999996</v>
      </c>
    </row>
    <row r="85" spans="1:43" x14ac:dyDescent="0.2">
      <c r="A85" s="14" t="s">
        <v>880</v>
      </c>
      <c r="B85" s="51" t="s">
        <v>1324</v>
      </c>
      <c r="C85" s="14">
        <v>1</v>
      </c>
      <c r="D85" s="14">
        <v>0</v>
      </c>
      <c r="E85" s="14">
        <v>0</v>
      </c>
      <c r="F85" s="14">
        <v>1</v>
      </c>
      <c r="G85" s="14">
        <v>0</v>
      </c>
      <c r="H85" s="52">
        <v>0</v>
      </c>
      <c r="I85" s="52">
        <v>0</v>
      </c>
      <c r="J85" s="53">
        <v>0.82583429999999991</v>
      </c>
      <c r="K85" s="54">
        <v>950.41639999999995</v>
      </c>
      <c r="L85" s="55">
        <v>0.22739726027397261</v>
      </c>
      <c r="M85" s="55" t="s">
        <v>1314</v>
      </c>
      <c r="N85" s="55" t="s">
        <v>1315</v>
      </c>
      <c r="O85" s="55" t="s">
        <v>1316</v>
      </c>
      <c r="P85" s="55" t="s">
        <v>1317</v>
      </c>
      <c r="Q85" s="54">
        <v>4</v>
      </c>
      <c r="R85" s="14">
        <v>4</v>
      </c>
      <c r="S85" s="14">
        <v>0</v>
      </c>
      <c r="T85" s="14">
        <v>0</v>
      </c>
      <c r="U85" s="14">
        <v>0</v>
      </c>
      <c r="V85" s="14">
        <v>0</v>
      </c>
      <c r="W85" s="14">
        <v>0</v>
      </c>
      <c r="X85" s="14" t="s">
        <v>1240</v>
      </c>
      <c r="Y85" s="14" t="s">
        <v>1240</v>
      </c>
      <c r="Z85" s="14" t="s">
        <v>1319</v>
      </c>
      <c r="AD85" s="14">
        <v>0</v>
      </c>
      <c r="AE85" s="14">
        <v>0</v>
      </c>
      <c r="AF85" s="14">
        <v>3.4000000000000002E-2</v>
      </c>
      <c r="AG85" s="14">
        <v>5.016</v>
      </c>
      <c r="AH85" s="14">
        <v>94.897999999999996</v>
      </c>
      <c r="AI85" s="14">
        <v>5.1999999999999998E-2</v>
      </c>
      <c r="AJ85" s="14">
        <v>0</v>
      </c>
      <c r="AK85" s="14">
        <v>0</v>
      </c>
      <c r="AL85" s="14">
        <v>0</v>
      </c>
      <c r="AM85" s="14">
        <v>0</v>
      </c>
      <c r="AN85" s="14">
        <v>0</v>
      </c>
      <c r="AO85" s="14">
        <v>0</v>
      </c>
      <c r="AP85" s="14">
        <v>0</v>
      </c>
      <c r="AQ85" s="14">
        <v>0.94881000000000004</v>
      </c>
    </row>
    <row r="86" spans="1:43" x14ac:dyDescent="0.2">
      <c r="A86" s="14" t="s">
        <v>813</v>
      </c>
      <c r="B86" s="51" t="s">
        <v>930</v>
      </c>
      <c r="C86" s="14">
        <v>16</v>
      </c>
      <c r="D86" s="14">
        <v>5</v>
      </c>
      <c r="E86" s="14">
        <v>0</v>
      </c>
      <c r="F86" s="14">
        <v>2</v>
      </c>
      <c r="G86" s="14">
        <v>2</v>
      </c>
      <c r="H86" s="52">
        <v>1163.25</v>
      </c>
      <c r="I86" s="52">
        <v>390</v>
      </c>
      <c r="J86" s="53">
        <v>6.0140000000000002</v>
      </c>
      <c r="K86" s="54">
        <v>261</v>
      </c>
      <c r="L86" s="55">
        <v>1.5</v>
      </c>
      <c r="M86" s="55" t="s">
        <v>1314</v>
      </c>
      <c r="N86" s="55" t="s">
        <v>1315</v>
      </c>
      <c r="O86" s="55" t="s">
        <v>1316</v>
      </c>
      <c r="P86" s="55" t="s">
        <v>1317</v>
      </c>
      <c r="Q86" s="54">
        <v>24</v>
      </c>
      <c r="R86" s="14">
        <v>24</v>
      </c>
      <c r="S86" s="14">
        <v>0</v>
      </c>
      <c r="T86" s="14">
        <v>0</v>
      </c>
      <c r="U86" s="14">
        <v>0</v>
      </c>
      <c r="V86" s="14" t="s">
        <v>1240</v>
      </c>
      <c r="W86" s="14" t="s">
        <v>1240</v>
      </c>
      <c r="X86" s="14" t="s">
        <v>1240</v>
      </c>
      <c r="Y86" s="14" t="s">
        <v>1240</v>
      </c>
      <c r="Z86" s="14" t="s">
        <v>1240</v>
      </c>
      <c r="AD86" s="14">
        <v>0</v>
      </c>
      <c r="AE86" s="14">
        <v>0</v>
      </c>
      <c r="AF86" s="14">
        <v>6.2E-2</v>
      </c>
      <c r="AG86" s="14">
        <v>1.234</v>
      </c>
      <c r="AH86" s="14">
        <v>70.441999999999993</v>
      </c>
      <c r="AI86" s="14">
        <v>14.677</v>
      </c>
      <c r="AJ86" s="14">
        <v>6.9390000000000001</v>
      </c>
      <c r="AK86" s="14">
        <v>1.5009999999999999</v>
      </c>
      <c r="AL86" s="14">
        <v>2.2280000000000002</v>
      </c>
      <c r="AM86" s="14">
        <v>0.67800000000000005</v>
      </c>
      <c r="AN86" s="14">
        <v>0.55200000000000005</v>
      </c>
      <c r="AO86" s="14">
        <v>0</v>
      </c>
      <c r="AP86" s="14">
        <v>1.68</v>
      </c>
      <c r="AQ86" s="14">
        <v>0.46043000000000001</v>
      </c>
    </row>
    <row r="87" spans="1:43" x14ac:dyDescent="0.2">
      <c r="A87" s="14" t="s">
        <v>867</v>
      </c>
      <c r="B87" s="51" t="s">
        <v>1324</v>
      </c>
      <c r="C87" s="14">
        <v>1</v>
      </c>
      <c r="D87" s="14">
        <v>0</v>
      </c>
      <c r="E87" s="14">
        <v>0</v>
      </c>
      <c r="F87" s="14">
        <v>2</v>
      </c>
      <c r="G87" s="14">
        <v>0</v>
      </c>
      <c r="H87" s="52">
        <v>0</v>
      </c>
      <c r="I87" s="52">
        <v>1374</v>
      </c>
      <c r="J87" s="53">
        <v>1.786</v>
      </c>
      <c r="K87" s="54">
        <v>956</v>
      </c>
      <c r="L87" s="55">
        <v>1.5972602739726027</v>
      </c>
      <c r="M87" s="55" t="s">
        <v>1314</v>
      </c>
      <c r="N87" s="55" t="s">
        <v>1315</v>
      </c>
      <c r="O87" s="55" t="s">
        <v>1316</v>
      </c>
      <c r="P87" s="55" t="s">
        <v>1317</v>
      </c>
      <c r="Q87" s="54">
        <v>2</v>
      </c>
      <c r="R87" s="14">
        <v>2</v>
      </c>
      <c r="S87" s="14" t="s">
        <v>1240</v>
      </c>
      <c r="T87" s="14" t="s">
        <v>1240</v>
      </c>
      <c r="U87" s="14">
        <v>1</v>
      </c>
      <c r="V87" s="14">
        <v>2.903225806451613</v>
      </c>
      <c r="W87" s="14">
        <v>971</v>
      </c>
      <c r="X87" s="14">
        <v>99</v>
      </c>
      <c r="Y87" s="14" t="s">
        <v>1240</v>
      </c>
      <c r="Z87" s="14" t="s">
        <v>1319</v>
      </c>
      <c r="AD87" s="14">
        <v>0</v>
      </c>
      <c r="AE87" s="14">
        <v>0</v>
      </c>
      <c r="AF87" s="14">
        <v>4.2000000000000003E-2</v>
      </c>
      <c r="AG87" s="14">
        <v>3.9319999999999999</v>
      </c>
      <c r="AH87" s="14">
        <v>95.947999999999993</v>
      </c>
      <c r="AI87" s="14">
        <v>7.8E-2</v>
      </c>
      <c r="AJ87" s="14">
        <v>0</v>
      </c>
      <c r="AK87" s="14">
        <v>0</v>
      </c>
      <c r="AL87" s="14">
        <v>0</v>
      </c>
      <c r="AM87" s="14">
        <v>0</v>
      </c>
      <c r="AN87" s="14">
        <v>0</v>
      </c>
      <c r="AO87" s="14">
        <v>0</v>
      </c>
      <c r="AP87" s="14">
        <v>0</v>
      </c>
      <c r="AQ87" s="14">
        <v>0.95913471150385854</v>
      </c>
    </row>
    <row r="88" spans="1:43" x14ac:dyDescent="0.2">
      <c r="A88" s="14" t="s">
        <v>870</v>
      </c>
      <c r="B88" s="51" t="s">
        <v>1327</v>
      </c>
      <c r="C88" s="14">
        <v>1</v>
      </c>
      <c r="D88" s="14">
        <v>1</v>
      </c>
      <c r="E88" s="14">
        <v>1</v>
      </c>
      <c r="F88" s="14">
        <v>0</v>
      </c>
      <c r="G88" s="14">
        <v>0</v>
      </c>
      <c r="H88" s="52">
        <v>0</v>
      </c>
      <c r="I88" s="52">
        <v>8.39</v>
      </c>
      <c r="J88" s="53">
        <v>0.67088000000000003</v>
      </c>
      <c r="K88" s="54">
        <v>499.8</v>
      </c>
      <c r="L88" s="55">
        <v>5.5805555560000002</v>
      </c>
      <c r="M88" s="55" t="s">
        <v>1314</v>
      </c>
      <c r="N88" s="55" t="s">
        <v>1315</v>
      </c>
      <c r="O88" s="55" t="s">
        <v>1329</v>
      </c>
      <c r="P88" s="55" t="s">
        <v>1317</v>
      </c>
      <c r="Q88" s="54">
        <v>2</v>
      </c>
      <c r="R88" s="14">
        <v>2</v>
      </c>
      <c r="S88" s="14">
        <v>0</v>
      </c>
      <c r="T88" s="14">
        <v>0</v>
      </c>
      <c r="U88" s="14">
        <v>6</v>
      </c>
      <c r="V88" s="14" t="s">
        <v>1240</v>
      </c>
      <c r="W88" s="14">
        <v>610</v>
      </c>
      <c r="X88" s="14">
        <v>55</v>
      </c>
      <c r="Y88" s="14" t="s">
        <v>1240</v>
      </c>
      <c r="Z88" s="14" t="s">
        <v>1319</v>
      </c>
      <c r="AD88" s="14">
        <v>0</v>
      </c>
      <c r="AE88" s="14">
        <v>0</v>
      </c>
      <c r="AF88" s="14">
        <v>0.13900000000000001</v>
      </c>
      <c r="AG88" s="14">
        <v>4.6224999999999996</v>
      </c>
      <c r="AH88" s="14">
        <v>94.325400000000002</v>
      </c>
      <c r="AI88" s="14">
        <v>0.68120000000000003</v>
      </c>
      <c r="AJ88" s="14">
        <v>0.1142</v>
      </c>
      <c r="AK88" s="14">
        <v>3.0099999999999998E-2</v>
      </c>
      <c r="AL88" s="14">
        <v>2.3400000000000001E-2</v>
      </c>
      <c r="AM88" s="14">
        <v>1.5100000000000001E-2</v>
      </c>
      <c r="AN88" s="14">
        <v>6.7000000000000002E-3</v>
      </c>
      <c r="AO88" s="14">
        <v>0</v>
      </c>
      <c r="AP88" s="14">
        <v>4.0099999999999997E-2</v>
      </c>
      <c r="AQ88" s="14">
        <v>0.93191999999999997</v>
      </c>
    </row>
    <row r="89" spans="1:43" x14ac:dyDescent="0.2">
      <c r="A89" s="14" t="s">
        <v>913</v>
      </c>
      <c r="B89" s="51" t="s">
        <v>1327</v>
      </c>
      <c r="C89" s="14">
        <v>1</v>
      </c>
      <c r="D89" s="14">
        <v>1</v>
      </c>
      <c r="E89" s="14">
        <v>0</v>
      </c>
      <c r="F89" s="14">
        <v>1</v>
      </c>
      <c r="G89" s="14">
        <v>0</v>
      </c>
      <c r="H89" s="52">
        <v>0</v>
      </c>
      <c r="I89" s="52">
        <v>0</v>
      </c>
      <c r="J89" s="53">
        <v>0.18018999999999999</v>
      </c>
      <c r="K89" s="54">
        <v>729.5</v>
      </c>
      <c r="L89" s="55">
        <v>2.622222222</v>
      </c>
      <c r="M89" s="55" t="s">
        <v>1314</v>
      </c>
      <c r="N89" s="55" t="s">
        <v>1315</v>
      </c>
      <c r="O89" s="55" t="s">
        <v>1316</v>
      </c>
      <c r="P89" s="55" t="s">
        <v>1317</v>
      </c>
      <c r="Q89" s="54">
        <v>1</v>
      </c>
      <c r="R89" s="14">
        <v>1</v>
      </c>
      <c r="S89" s="14">
        <v>0</v>
      </c>
      <c r="T89" s="14">
        <v>0</v>
      </c>
      <c r="U89" s="14">
        <v>0</v>
      </c>
      <c r="V89" s="14" t="s">
        <v>1240</v>
      </c>
      <c r="W89" s="14">
        <v>610</v>
      </c>
      <c r="X89" s="14">
        <v>55</v>
      </c>
      <c r="Y89" s="14" t="s">
        <v>1240</v>
      </c>
      <c r="Z89" s="14" t="s">
        <v>1319</v>
      </c>
      <c r="AD89" s="14">
        <v>0</v>
      </c>
      <c r="AE89" s="14">
        <v>0</v>
      </c>
      <c r="AF89" s="14">
        <v>0.21440000000000001</v>
      </c>
      <c r="AG89" s="14">
        <v>4.6092000000000004</v>
      </c>
      <c r="AH89" s="14">
        <v>95.047700000000006</v>
      </c>
      <c r="AI89" s="14">
        <v>0.12180000000000001</v>
      </c>
      <c r="AJ89" s="14">
        <v>1.2999999999999999E-3</v>
      </c>
      <c r="AK89" s="14">
        <v>1E-4</v>
      </c>
      <c r="AL89" s="14">
        <v>1E-4</v>
      </c>
      <c r="AM89" s="14">
        <v>0</v>
      </c>
      <c r="AN89" s="14">
        <v>1E-4</v>
      </c>
      <c r="AO89" s="14">
        <v>0</v>
      </c>
      <c r="AP89" s="14">
        <v>5.0000000000000001E-3</v>
      </c>
      <c r="AQ89" s="14">
        <v>0.95108999999999999</v>
      </c>
    </row>
    <row r="90" spans="1:43" x14ac:dyDescent="0.2">
      <c r="A90" s="14" t="s">
        <v>848</v>
      </c>
      <c r="B90" s="51" t="s">
        <v>1327</v>
      </c>
      <c r="C90" s="14">
        <v>1</v>
      </c>
      <c r="D90" s="14">
        <v>1</v>
      </c>
      <c r="E90" s="14">
        <v>1</v>
      </c>
      <c r="F90" s="14">
        <v>1</v>
      </c>
      <c r="G90" s="14">
        <v>0</v>
      </c>
      <c r="H90" s="52">
        <v>0</v>
      </c>
      <c r="I90" s="52">
        <v>18.47</v>
      </c>
      <c r="J90" s="53">
        <v>3.9719999999999998E-2</v>
      </c>
      <c r="K90" s="54">
        <v>534</v>
      </c>
      <c r="L90" s="55">
        <v>6.3944444440000003</v>
      </c>
      <c r="M90" s="55" t="s">
        <v>1314</v>
      </c>
      <c r="N90" s="55" t="s">
        <v>1315</v>
      </c>
      <c r="O90" s="55" t="s">
        <v>1329</v>
      </c>
      <c r="P90" s="55" t="s">
        <v>1317</v>
      </c>
      <c r="Q90" s="54">
        <v>1</v>
      </c>
      <c r="R90" s="14">
        <v>1</v>
      </c>
      <c r="S90" s="14">
        <v>0</v>
      </c>
      <c r="T90" s="14">
        <v>0</v>
      </c>
      <c r="U90" s="14">
        <v>1</v>
      </c>
      <c r="V90" s="14" t="s">
        <v>1240</v>
      </c>
      <c r="W90" s="14">
        <v>610</v>
      </c>
      <c r="X90" s="14">
        <v>55</v>
      </c>
      <c r="Y90" s="14" t="s">
        <v>1240</v>
      </c>
      <c r="Z90" s="14" t="s">
        <v>1319</v>
      </c>
      <c r="AD90" s="14">
        <v>0</v>
      </c>
      <c r="AE90" s="14">
        <v>0</v>
      </c>
      <c r="AF90" s="14">
        <v>0.13900000000000001</v>
      </c>
      <c r="AG90" s="14">
        <v>4.6224999999999996</v>
      </c>
      <c r="AH90" s="14">
        <v>94.325400000000002</v>
      </c>
      <c r="AI90" s="14">
        <v>0.68120000000000003</v>
      </c>
      <c r="AJ90" s="14">
        <v>0.1142</v>
      </c>
      <c r="AK90" s="14">
        <v>3.0099999999999998E-2</v>
      </c>
      <c r="AL90" s="14">
        <v>2.3400000000000001E-2</v>
      </c>
      <c r="AM90" s="14">
        <v>1.5100000000000001E-2</v>
      </c>
      <c r="AN90" s="14">
        <v>6.7000000000000002E-3</v>
      </c>
      <c r="AO90" s="14">
        <v>0</v>
      </c>
      <c r="AP90" s="14">
        <v>4.0099999999999997E-2</v>
      </c>
      <c r="AQ90" s="14">
        <v>0.93191999999999997</v>
      </c>
    </row>
    <row r="91" spans="1:43" x14ac:dyDescent="0.2">
      <c r="A91" s="14" t="s">
        <v>876</v>
      </c>
      <c r="B91" s="51" t="s">
        <v>1324</v>
      </c>
      <c r="C91" s="14">
        <v>1</v>
      </c>
      <c r="D91" s="14">
        <v>0</v>
      </c>
      <c r="E91" s="14">
        <v>0</v>
      </c>
      <c r="F91" s="14">
        <v>1</v>
      </c>
      <c r="G91" s="14">
        <v>0</v>
      </c>
      <c r="H91" s="52">
        <v>0</v>
      </c>
      <c r="I91" s="52">
        <v>18</v>
      </c>
      <c r="J91" s="53">
        <v>1.4272199999999999</v>
      </c>
      <c r="K91" s="54">
        <v>969.596</v>
      </c>
      <c r="L91" s="55">
        <v>0.31232876712328766</v>
      </c>
      <c r="M91" s="55" t="s">
        <v>1314</v>
      </c>
      <c r="N91" s="55" t="s">
        <v>1315</v>
      </c>
      <c r="O91" s="55" t="s">
        <v>1316</v>
      </c>
      <c r="P91" s="55" t="s">
        <v>1317</v>
      </c>
      <c r="Q91" s="54">
        <v>2</v>
      </c>
      <c r="R91" s="14">
        <v>2</v>
      </c>
      <c r="S91" s="14" t="s">
        <v>1240</v>
      </c>
      <c r="T91" s="14" t="s">
        <v>1240</v>
      </c>
      <c r="U91" s="14" t="s">
        <v>1240</v>
      </c>
      <c r="V91" s="14" t="s">
        <v>1240</v>
      </c>
      <c r="W91" s="14">
        <v>969</v>
      </c>
      <c r="X91" s="14">
        <v>92</v>
      </c>
      <c r="Y91" s="14" t="s">
        <v>1240</v>
      </c>
      <c r="Z91" s="14" t="s">
        <v>1319</v>
      </c>
      <c r="AD91" s="14">
        <v>0</v>
      </c>
      <c r="AE91" s="14">
        <v>0</v>
      </c>
      <c r="AF91" s="14">
        <v>3.5999999999999997E-2</v>
      </c>
      <c r="AG91" s="14">
        <v>3.931</v>
      </c>
      <c r="AH91" s="14">
        <v>95.95</v>
      </c>
      <c r="AI91" s="14">
        <v>8.3000000000000004E-2</v>
      </c>
      <c r="AJ91" s="14">
        <v>0</v>
      </c>
      <c r="AK91" s="14">
        <v>0</v>
      </c>
      <c r="AL91" s="14">
        <v>0</v>
      </c>
      <c r="AM91" s="14">
        <v>0</v>
      </c>
      <c r="AN91" s="14">
        <v>0</v>
      </c>
      <c r="AO91" s="14">
        <v>0</v>
      </c>
      <c r="AP91" s="14">
        <v>0</v>
      </c>
      <c r="AQ91" s="14">
        <v>0.95904999999999996</v>
      </c>
    </row>
    <row r="92" spans="1:43" x14ac:dyDescent="0.2">
      <c r="A92" s="14" t="s">
        <v>825</v>
      </c>
      <c r="B92" s="51" t="s">
        <v>1327</v>
      </c>
      <c r="C92" s="14">
        <v>1</v>
      </c>
      <c r="D92" s="14">
        <v>0</v>
      </c>
      <c r="E92" s="14">
        <v>0</v>
      </c>
      <c r="F92" s="14">
        <v>1</v>
      </c>
      <c r="G92" s="14">
        <v>1</v>
      </c>
      <c r="H92" s="52">
        <v>0</v>
      </c>
      <c r="I92" s="52">
        <v>0</v>
      </c>
      <c r="J92" s="53">
        <v>0.10285</v>
      </c>
      <c r="K92" s="54" t="s">
        <v>1240</v>
      </c>
      <c r="L92" s="55">
        <v>8.7138888889999997</v>
      </c>
      <c r="M92" s="55" t="s">
        <v>1314</v>
      </c>
      <c r="N92" s="55" t="s">
        <v>1315</v>
      </c>
      <c r="O92" s="55" t="s">
        <v>1329</v>
      </c>
      <c r="P92" s="55" t="s">
        <v>1317</v>
      </c>
      <c r="Q92" s="54">
        <v>1</v>
      </c>
      <c r="R92" s="14">
        <v>1</v>
      </c>
      <c r="S92" s="14">
        <v>0</v>
      </c>
      <c r="T92" s="14">
        <v>0</v>
      </c>
      <c r="U92" s="14">
        <v>1</v>
      </c>
      <c r="V92" s="14" t="s">
        <v>1240</v>
      </c>
      <c r="W92" s="14">
        <v>610</v>
      </c>
      <c r="X92" s="14">
        <v>55</v>
      </c>
      <c r="Y92" s="14" t="s">
        <v>1240</v>
      </c>
      <c r="Z92" s="14" t="s">
        <v>1319</v>
      </c>
      <c r="AD92" s="14">
        <v>0</v>
      </c>
      <c r="AE92" s="14">
        <v>0</v>
      </c>
      <c r="AF92" s="14">
        <v>0.13900000000000001</v>
      </c>
      <c r="AG92" s="14">
        <v>4.6224999999999996</v>
      </c>
      <c r="AH92" s="14">
        <v>94.325400000000002</v>
      </c>
      <c r="AI92" s="14">
        <v>0.68120000000000003</v>
      </c>
      <c r="AJ92" s="14">
        <v>0.1142</v>
      </c>
      <c r="AK92" s="14">
        <v>3.0099999999999998E-2</v>
      </c>
      <c r="AL92" s="14">
        <v>2.3400000000000001E-2</v>
      </c>
      <c r="AM92" s="14">
        <v>1.5100000000000001E-2</v>
      </c>
      <c r="AN92" s="14">
        <v>6.7000000000000002E-3</v>
      </c>
      <c r="AO92" s="14">
        <v>0</v>
      </c>
      <c r="AP92" s="14">
        <v>4.0099999999999997E-2</v>
      </c>
      <c r="AQ92" s="14">
        <v>0.93191999999999997</v>
      </c>
    </row>
    <row r="93" spans="1:43" x14ac:dyDescent="0.2">
      <c r="A93" s="14" t="s">
        <v>817</v>
      </c>
      <c r="B93" s="51" t="s">
        <v>1327</v>
      </c>
      <c r="C93" s="14">
        <v>1</v>
      </c>
      <c r="D93" s="14">
        <v>0</v>
      </c>
      <c r="E93" s="14">
        <v>0</v>
      </c>
      <c r="F93" s="14">
        <v>1</v>
      </c>
      <c r="G93" s="14">
        <v>0</v>
      </c>
      <c r="H93" s="52">
        <v>0</v>
      </c>
      <c r="I93" s="52">
        <v>0</v>
      </c>
      <c r="J93" s="53">
        <v>2.6690000000000002E-2</v>
      </c>
      <c r="K93" s="54" t="s">
        <v>1240</v>
      </c>
      <c r="L93" s="55">
        <v>8.4638888889999997</v>
      </c>
      <c r="M93" s="55" t="s">
        <v>1314</v>
      </c>
      <c r="N93" s="55" t="s">
        <v>1315</v>
      </c>
      <c r="O93" s="55" t="s">
        <v>1330</v>
      </c>
      <c r="P93" s="55" t="s">
        <v>1317</v>
      </c>
      <c r="Q93" s="54">
        <v>1</v>
      </c>
      <c r="R93" s="14">
        <v>1</v>
      </c>
      <c r="S93" s="14">
        <v>0</v>
      </c>
      <c r="T93" s="14">
        <v>0</v>
      </c>
      <c r="U93" s="14">
        <v>0</v>
      </c>
      <c r="V93" s="14" t="s">
        <v>1240</v>
      </c>
      <c r="W93" s="14">
        <v>610</v>
      </c>
      <c r="X93" s="14">
        <v>55</v>
      </c>
      <c r="Y93" s="14" t="s">
        <v>1240</v>
      </c>
      <c r="Z93" s="14" t="s">
        <v>1319</v>
      </c>
      <c r="AD93" s="14">
        <v>0</v>
      </c>
      <c r="AE93" s="14">
        <v>0</v>
      </c>
      <c r="AF93" s="14">
        <v>0.42099999999999999</v>
      </c>
      <c r="AG93" s="14">
        <v>1.7929999999999999</v>
      </c>
      <c r="AH93" s="14">
        <v>92.188999999999993</v>
      </c>
      <c r="AI93" s="14">
        <v>3.004</v>
      </c>
      <c r="AJ93" s="14">
        <v>0.85</v>
      </c>
      <c r="AK93" s="14">
        <v>0.27100000000000002</v>
      </c>
      <c r="AL93" s="14">
        <v>0.30299999999999999</v>
      </c>
      <c r="AM93" s="14">
        <v>0.191</v>
      </c>
      <c r="AN93" s="14">
        <v>0.114</v>
      </c>
      <c r="AO93" s="14">
        <v>0</v>
      </c>
      <c r="AP93" s="14">
        <v>0.86299999999999999</v>
      </c>
      <c r="AQ93" s="14">
        <v>0.82652000000000003</v>
      </c>
    </row>
    <row r="94" spans="1:43" x14ac:dyDescent="0.2">
      <c r="A94" s="14" t="s">
        <v>812</v>
      </c>
      <c r="B94" s="51" t="s">
        <v>1327</v>
      </c>
      <c r="C94" s="14">
        <v>1</v>
      </c>
      <c r="D94" s="14">
        <v>0</v>
      </c>
      <c r="E94" s="14">
        <v>0</v>
      </c>
      <c r="F94" s="14">
        <v>4</v>
      </c>
      <c r="G94" s="14">
        <v>0</v>
      </c>
      <c r="H94" s="52">
        <v>0</v>
      </c>
      <c r="I94" s="52">
        <v>11.2</v>
      </c>
      <c r="J94" s="53">
        <v>1.695E-2</v>
      </c>
      <c r="K94" s="54" t="s">
        <v>1240</v>
      </c>
      <c r="L94" s="55">
        <v>9.8888888890000004</v>
      </c>
      <c r="M94" s="55" t="s">
        <v>1314</v>
      </c>
      <c r="N94" s="55" t="s">
        <v>1315</v>
      </c>
      <c r="O94" s="55" t="s">
        <v>1329</v>
      </c>
      <c r="P94" s="55" t="s">
        <v>1317</v>
      </c>
      <c r="Q94" s="54">
        <v>1</v>
      </c>
      <c r="R94" s="14">
        <v>1</v>
      </c>
      <c r="S94" s="14">
        <v>0</v>
      </c>
      <c r="T94" s="14">
        <v>0</v>
      </c>
      <c r="U94" s="14">
        <v>0</v>
      </c>
      <c r="V94" s="14" t="s">
        <v>1240</v>
      </c>
      <c r="W94" s="14">
        <v>610</v>
      </c>
      <c r="X94" s="14">
        <v>55</v>
      </c>
      <c r="Y94" s="14" t="s">
        <v>1240</v>
      </c>
      <c r="Z94" s="14" t="s">
        <v>1319</v>
      </c>
      <c r="AD94" s="14">
        <v>0</v>
      </c>
      <c r="AE94" s="14">
        <v>0</v>
      </c>
      <c r="AF94" s="14">
        <v>0.371</v>
      </c>
      <c r="AG94" s="14">
        <v>1.464</v>
      </c>
      <c r="AH94" s="14">
        <v>89.891999999999996</v>
      </c>
      <c r="AI94" s="14">
        <v>5.3070000000000004</v>
      </c>
      <c r="AJ94" s="14">
        <v>1.377</v>
      </c>
      <c r="AK94" s="14">
        <v>0.36199999999999999</v>
      </c>
      <c r="AL94" s="14">
        <v>0.32500000000000001</v>
      </c>
      <c r="AM94" s="14">
        <v>0.20899999999999999</v>
      </c>
      <c r="AN94" s="14">
        <v>9.9000000000000005E-2</v>
      </c>
      <c r="AO94" s="14">
        <v>0</v>
      </c>
      <c r="AP94" s="14">
        <v>0.59399999999999997</v>
      </c>
      <c r="AQ94" s="14">
        <v>0.78885000000000005</v>
      </c>
    </row>
    <row r="95" spans="1:43" x14ac:dyDescent="0.2">
      <c r="A95" s="14" t="s">
        <v>822</v>
      </c>
      <c r="B95" s="51" t="s">
        <v>1327</v>
      </c>
      <c r="C95" s="14">
        <v>1</v>
      </c>
      <c r="D95" s="14">
        <v>1</v>
      </c>
      <c r="E95" s="14">
        <v>0</v>
      </c>
      <c r="F95" s="14">
        <v>2</v>
      </c>
      <c r="G95" s="14">
        <v>0</v>
      </c>
      <c r="H95" s="52">
        <v>1.1599999999999999</v>
      </c>
      <c r="I95" s="52">
        <v>2.5299999999999998</v>
      </c>
      <c r="J95" s="53">
        <v>0.36430000000000001</v>
      </c>
      <c r="K95" s="54" t="s">
        <v>1240</v>
      </c>
      <c r="L95" s="55">
        <v>8.3694444440000009</v>
      </c>
      <c r="M95" s="55" t="s">
        <v>1314</v>
      </c>
      <c r="N95" s="55" t="s">
        <v>1315</v>
      </c>
      <c r="O95" s="55" t="s">
        <v>1329</v>
      </c>
      <c r="P95" s="55" t="s">
        <v>1317</v>
      </c>
      <c r="Q95" s="54">
        <v>1</v>
      </c>
      <c r="R95" s="14">
        <v>1</v>
      </c>
      <c r="S95" s="14">
        <v>0</v>
      </c>
      <c r="T95" s="14">
        <v>0</v>
      </c>
      <c r="U95" s="14">
        <v>0</v>
      </c>
      <c r="V95" s="14" t="s">
        <v>1240</v>
      </c>
      <c r="W95" s="14">
        <v>610</v>
      </c>
      <c r="X95" s="14">
        <v>55</v>
      </c>
      <c r="Y95" s="14" t="s">
        <v>1240</v>
      </c>
      <c r="Z95" s="14" t="s">
        <v>1319</v>
      </c>
      <c r="AD95" s="14">
        <v>0</v>
      </c>
      <c r="AE95" s="14">
        <v>0</v>
      </c>
      <c r="AF95" s="14">
        <v>0.40400000000000003</v>
      </c>
      <c r="AG95" s="14">
        <v>1.7889999999999999</v>
      </c>
      <c r="AH95" s="14">
        <v>88.968999999999994</v>
      </c>
      <c r="AI95" s="14">
        <v>5.9850000000000003</v>
      </c>
      <c r="AJ95" s="14">
        <v>1.3939999999999999</v>
      </c>
      <c r="AK95" s="14">
        <v>0.28699999999999998</v>
      </c>
      <c r="AL95" s="14">
        <v>0.31</v>
      </c>
      <c r="AM95" s="14">
        <v>0.14899999999999999</v>
      </c>
      <c r="AN95" s="14">
        <v>7.6999999999999999E-2</v>
      </c>
      <c r="AO95" s="14">
        <v>0</v>
      </c>
      <c r="AP95" s="14">
        <v>0.63600000000000001</v>
      </c>
      <c r="AQ95" s="14">
        <v>0.77876000000000001</v>
      </c>
    </row>
    <row r="96" spans="1:43" x14ac:dyDescent="0.2">
      <c r="A96" s="14" t="s">
        <v>837</v>
      </c>
      <c r="B96" s="51" t="s">
        <v>1327</v>
      </c>
      <c r="C96" s="14">
        <v>1</v>
      </c>
      <c r="D96" s="14">
        <v>0</v>
      </c>
      <c r="E96" s="14">
        <v>1</v>
      </c>
      <c r="F96" s="14">
        <v>2</v>
      </c>
      <c r="G96" s="14">
        <v>0</v>
      </c>
      <c r="H96" s="52">
        <v>0</v>
      </c>
      <c r="I96" s="52">
        <v>0.24</v>
      </c>
      <c r="J96" s="53">
        <v>6.2729999999999994E-2</v>
      </c>
      <c r="K96" s="54" t="s">
        <v>1240</v>
      </c>
      <c r="L96" s="55">
        <v>9.0472222220000003</v>
      </c>
      <c r="M96" s="55" t="s">
        <v>1314</v>
      </c>
      <c r="N96" s="55" t="s">
        <v>1315</v>
      </c>
      <c r="O96" s="55" t="s">
        <v>1329</v>
      </c>
      <c r="P96" s="55" t="s">
        <v>1317</v>
      </c>
      <c r="Q96" s="54">
        <v>1</v>
      </c>
      <c r="R96" s="14">
        <v>1</v>
      </c>
      <c r="S96" s="14">
        <v>0</v>
      </c>
      <c r="T96" s="14">
        <v>0</v>
      </c>
      <c r="U96" s="14">
        <v>1</v>
      </c>
      <c r="V96" s="14" t="s">
        <v>1240</v>
      </c>
      <c r="W96" s="14">
        <v>610</v>
      </c>
      <c r="X96" s="14">
        <v>55</v>
      </c>
      <c r="Y96" s="14" t="s">
        <v>1240</v>
      </c>
      <c r="Z96" s="14" t="s">
        <v>1319</v>
      </c>
      <c r="AD96" s="14">
        <v>0</v>
      </c>
      <c r="AE96" s="14">
        <v>0</v>
      </c>
      <c r="AF96" s="14">
        <v>0.26150000000000001</v>
      </c>
      <c r="AG96" s="14">
        <v>2.2143999999999999</v>
      </c>
      <c r="AH96" s="14">
        <v>91.943700000000007</v>
      </c>
      <c r="AI96" s="14">
        <v>3.6095999999999999</v>
      </c>
      <c r="AJ96" s="14">
        <v>0.89629999999999999</v>
      </c>
      <c r="AK96" s="14">
        <v>0.253</v>
      </c>
      <c r="AL96" s="14">
        <v>0.23830000000000001</v>
      </c>
      <c r="AM96" s="14">
        <v>0.14380000000000001</v>
      </c>
      <c r="AN96" s="14">
        <v>7.51E-2</v>
      </c>
      <c r="AO96" s="14">
        <v>0</v>
      </c>
      <c r="AP96" s="14">
        <v>0.34860000000000002</v>
      </c>
      <c r="AQ96" s="14">
        <v>0.84184000000000003</v>
      </c>
    </row>
    <row r="97" spans="1:43" x14ac:dyDescent="0.2">
      <c r="A97" s="14" t="s">
        <v>909</v>
      </c>
      <c r="B97" s="51" t="s">
        <v>1327</v>
      </c>
      <c r="C97" s="14">
        <v>1</v>
      </c>
      <c r="D97" s="14">
        <v>2</v>
      </c>
      <c r="E97" s="14">
        <v>0</v>
      </c>
      <c r="F97" s="14">
        <v>1</v>
      </c>
      <c r="G97" s="14">
        <v>0</v>
      </c>
      <c r="H97" s="52">
        <v>0</v>
      </c>
      <c r="I97" s="52">
        <v>1.67</v>
      </c>
      <c r="J97" s="53">
        <v>0.23182</v>
      </c>
      <c r="K97" s="54">
        <v>595.5</v>
      </c>
      <c r="L97" s="55">
        <v>3.3250000000000002</v>
      </c>
      <c r="M97" s="55" t="s">
        <v>1314</v>
      </c>
      <c r="N97" s="55" t="s">
        <v>1315</v>
      </c>
      <c r="O97" s="55" t="s">
        <v>1316</v>
      </c>
      <c r="P97" s="55" t="s">
        <v>1317</v>
      </c>
      <c r="Q97" s="54">
        <v>1</v>
      </c>
      <c r="R97" s="14">
        <v>1</v>
      </c>
      <c r="S97" s="14">
        <v>0</v>
      </c>
      <c r="T97" s="14">
        <v>0</v>
      </c>
      <c r="U97" s="14">
        <v>0</v>
      </c>
      <c r="V97" s="14" t="s">
        <v>1240</v>
      </c>
      <c r="W97" s="14">
        <v>610</v>
      </c>
      <c r="X97" s="14">
        <v>55</v>
      </c>
      <c r="Y97" s="14" t="s">
        <v>1240</v>
      </c>
      <c r="Z97" s="14" t="s">
        <v>1319</v>
      </c>
      <c r="AD97" s="14">
        <v>0</v>
      </c>
      <c r="AE97" s="14">
        <v>0</v>
      </c>
      <c r="AF97" s="14">
        <v>0.56999999999999995</v>
      </c>
      <c r="AG97" s="14">
        <v>4.6029999999999998</v>
      </c>
      <c r="AH97" s="14">
        <v>94.69</v>
      </c>
      <c r="AI97" s="14">
        <v>0.13600000000000001</v>
      </c>
      <c r="AJ97" s="14">
        <v>1E-3</v>
      </c>
      <c r="AK97" s="14">
        <v>0</v>
      </c>
      <c r="AL97" s="14">
        <v>0</v>
      </c>
      <c r="AM97" s="14">
        <v>0</v>
      </c>
      <c r="AN97" s="14">
        <v>0</v>
      </c>
      <c r="AO97" s="14">
        <v>0</v>
      </c>
      <c r="AP97" s="14">
        <v>0</v>
      </c>
      <c r="AQ97" s="14">
        <v>0.95101000000000002</v>
      </c>
    </row>
    <row r="98" spans="1:43" x14ac:dyDescent="0.2">
      <c r="A98" s="14" t="s">
        <v>826</v>
      </c>
      <c r="B98" s="51" t="s">
        <v>1327</v>
      </c>
      <c r="C98" s="14">
        <v>1</v>
      </c>
      <c r="D98" s="14">
        <v>1</v>
      </c>
      <c r="E98" s="14">
        <v>1</v>
      </c>
      <c r="F98" s="14">
        <v>3</v>
      </c>
      <c r="G98" s="14">
        <v>0</v>
      </c>
      <c r="H98" s="52">
        <v>0</v>
      </c>
      <c r="I98" s="52">
        <v>0</v>
      </c>
      <c r="J98" s="53">
        <v>5.4289999999999998E-2</v>
      </c>
      <c r="K98" s="54" t="s">
        <v>1240</v>
      </c>
      <c r="L98" s="55">
        <v>9.9027777780000008</v>
      </c>
      <c r="M98" s="55" t="s">
        <v>1314</v>
      </c>
      <c r="N98" s="55" t="s">
        <v>1315</v>
      </c>
      <c r="O98" s="55" t="s">
        <v>1329</v>
      </c>
      <c r="P98" s="55" t="s">
        <v>1317</v>
      </c>
      <c r="Q98" s="54">
        <v>1</v>
      </c>
      <c r="R98" s="14">
        <v>1</v>
      </c>
      <c r="S98" s="14">
        <v>0</v>
      </c>
      <c r="T98" s="14">
        <v>0</v>
      </c>
      <c r="U98" s="14">
        <v>1</v>
      </c>
      <c r="V98" s="14" t="s">
        <v>1240</v>
      </c>
      <c r="W98" s="14">
        <v>610</v>
      </c>
      <c r="X98" s="14">
        <v>55</v>
      </c>
      <c r="Y98" s="14" t="s">
        <v>1240</v>
      </c>
      <c r="Z98" s="14" t="s">
        <v>1319</v>
      </c>
      <c r="AD98" s="14">
        <v>0</v>
      </c>
      <c r="AE98" s="14">
        <v>0</v>
      </c>
      <c r="AF98" s="14">
        <v>0.26150000000000001</v>
      </c>
      <c r="AG98" s="14">
        <v>2.2143999999999999</v>
      </c>
      <c r="AH98" s="14">
        <v>91.943700000000007</v>
      </c>
      <c r="AI98" s="14">
        <v>3.6095999999999999</v>
      </c>
      <c r="AJ98" s="14">
        <v>0.89629999999999999</v>
      </c>
      <c r="AK98" s="14">
        <v>0.253</v>
      </c>
      <c r="AL98" s="14">
        <v>0.23830000000000001</v>
      </c>
      <c r="AM98" s="14">
        <v>0.14380000000000001</v>
      </c>
      <c r="AN98" s="14">
        <v>7.51E-2</v>
      </c>
      <c r="AO98" s="14">
        <v>0</v>
      </c>
      <c r="AP98" s="14">
        <v>0.34860000000000002</v>
      </c>
      <c r="AQ98" s="14">
        <v>0.84184000000000003</v>
      </c>
    </row>
    <row r="99" spans="1:43" x14ac:dyDescent="0.2">
      <c r="A99" s="14" t="s">
        <v>883</v>
      </c>
      <c r="B99" s="51" t="s">
        <v>1327</v>
      </c>
      <c r="C99" s="14">
        <v>2</v>
      </c>
      <c r="D99" s="14">
        <v>1</v>
      </c>
      <c r="E99" s="14">
        <v>0</v>
      </c>
      <c r="F99" s="14">
        <v>2</v>
      </c>
      <c r="G99" s="14">
        <v>1</v>
      </c>
      <c r="H99" s="52">
        <v>0</v>
      </c>
      <c r="I99" s="52">
        <v>26.75</v>
      </c>
      <c r="J99" s="53">
        <v>3.3560500000000002</v>
      </c>
      <c r="K99" s="54">
        <v>829.6</v>
      </c>
      <c r="L99" s="55">
        <v>2.9847222219999998</v>
      </c>
      <c r="M99" s="55" t="s">
        <v>1314</v>
      </c>
      <c r="N99" s="55" t="s">
        <v>1315</v>
      </c>
      <c r="O99" s="55" t="s">
        <v>1316</v>
      </c>
      <c r="P99" s="55" t="s">
        <v>1317</v>
      </c>
      <c r="Q99" s="54">
        <v>3</v>
      </c>
      <c r="R99" s="14">
        <v>3</v>
      </c>
      <c r="S99" s="14">
        <v>0</v>
      </c>
      <c r="T99" s="14">
        <v>0</v>
      </c>
      <c r="U99" s="14">
        <v>1</v>
      </c>
      <c r="V99" s="14" t="s">
        <v>1240</v>
      </c>
      <c r="W99" s="14">
        <v>610</v>
      </c>
      <c r="X99" s="14">
        <v>55</v>
      </c>
      <c r="Y99" s="14" t="s">
        <v>1240</v>
      </c>
      <c r="Z99" s="14" t="s">
        <v>1319</v>
      </c>
      <c r="AD99" s="14">
        <v>0</v>
      </c>
      <c r="AE99" s="14">
        <v>0</v>
      </c>
      <c r="AF99" s="14">
        <v>0.106</v>
      </c>
      <c r="AG99" s="14">
        <v>2.198</v>
      </c>
      <c r="AH99" s="14">
        <v>96.828999999999994</v>
      </c>
      <c r="AI99" s="14">
        <v>0.74</v>
      </c>
      <c r="AJ99" s="14">
        <v>7.3999999999999996E-2</v>
      </c>
      <c r="AK99" s="14">
        <v>0.02</v>
      </c>
      <c r="AL99" s="14">
        <v>1.6E-2</v>
      </c>
      <c r="AM99" s="14">
        <v>6.0000000000000001E-3</v>
      </c>
      <c r="AN99" s="14">
        <v>3.0000000000000001E-3</v>
      </c>
      <c r="AO99" s="14">
        <v>0</v>
      </c>
      <c r="AP99" s="14">
        <v>8.0000000000000002E-3</v>
      </c>
      <c r="AQ99" s="14">
        <v>0.95903000000000005</v>
      </c>
    </row>
    <row r="100" spans="1:43" x14ac:dyDescent="0.2">
      <c r="A100" s="14" t="s">
        <v>841</v>
      </c>
      <c r="B100" s="51" t="s">
        <v>1327</v>
      </c>
      <c r="C100" s="14">
        <v>1</v>
      </c>
      <c r="D100" s="14">
        <v>0</v>
      </c>
      <c r="E100" s="14">
        <v>1</v>
      </c>
      <c r="F100" s="14">
        <v>1</v>
      </c>
      <c r="G100" s="14">
        <v>0</v>
      </c>
      <c r="H100" s="52">
        <v>0</v>
      </c>
      <c r="I100" s="52">
        <v>0</v>
      </c>
      <c r="J100" s="53">
        <v>6.6830000000000001E-2</v>
      </c>
      <c r="K100" s="54" t="s">
        <v>1240</v>
      </c>
      <c r="L100" s="55">
        <v>9.4805555560000005</v>
      </c>
      <c r="M100" s="55" t="s">
        <v>1314</v>
      </c>
      <c r="N100" s="55" t="s">
        <v>1315</v>
      </c>
      <c r="O100" s="55" t="s">
        <v>1329</v>
      </c>
      <c r="P100" s="55" t="s">
        <v>1317</v>
      </c>
      <c r="Q100" s="54">
        <v>1</v>
      </c>
      <c r="R100" s="14">
        <v>1</v>
      </c>
      <c r="S100" s="14">
        <v>0</v>
      </c>
      <c r="T100" s="14">
        <v>0</v>
      </c>
      <c r="U100" s="14">
        <v>1</v>
      </c>
      <c r="V100" s="14" t="s">
        <v>1240</v>
      </c>
      <c r="W100" s="14">
        <v>610</v>
      </c>
      <c r="X100" s="14">
        <v>55</v>
      </c>
      <c r="Y100" s="14" t="s">
        <v>1240</v>
      </c>
      <c r="Z100" s="14" t="s">
        <v>1319</v>
      </c>
      <c r="AD100" s="14">
        <v>0</v>
      </c>
      <c r="AE100" s="14">
        <v>0</v>
      </c>
      <c r="AF100" s="14">
        <v>0.17899999999999999</v>
      </c>
      <c r="AG100" s="14">
        <v>2.4689999999999999</v>
      </c>
      <c r="AH100" s="14">
        <v>92.022999999999996</v>
      </c>
      <c r="AI100" s="14">
        <v>3.4420000000000002</v>
      </c>
      <c r="AJ100" s="14">
        <v>0.78700000000000003</v>
      </c>
      <c r="AK100" s="14">
        <v>0.27300000000000002</v>
      </c>
      <c r="AL100" s="14">
        <v>0.19900000000000001</v>
      </c>
      <c r="AM100" s="14">
        <v>0.14299999999999999</v>
      </c>
      <c r="AN100" s="14">
        <v>5.8999999999999997E-2</v>
      </c>
      <c r="AO100" s="14">
        <v>0</v>
      </c>
      <c r="AP100" s="14">
        <v>0.42499999999999999</v>
      </c>
      <c r="AQ100" s="14">
        <v>0.84282000000000001</v>
      </c>
    </row>
    <row r="101" spans="1:43" x14ac:dyDescent="0.2">
      <c r="A101" s="14" t="s">
        <v>901</v>
      </c>
      <c r="B101" s="51" t="s">
        <v>1327</v>
      </c>
      <c r="C101" s="14">
        <v>3</v>
      </c>
      <c r="D101" s="14">
        <v>0</v>
      </c>
      <c r="E101" s="14">
        <v>3</v>
      </c>
      <c r="F101" s="14">
        <v>3</v>
      </c>
      <c r="G101" s="14">
        <v>0</v>
      </c>
      <c r="H101" s="52">
        <v>0</v>
      </c>
      <c r="I101" s="52">
        <v>443.23</v>
      </c>
      <c r="J101" s="53">
        <v>14.573499999999999</v>
      </c>
      <c r="K101" s="54">
        <v>864.76666669999997</v>
      </c>
      <c r="L101" s="55">
        <v>0.95555555599999997</v>
      </c>
      <c r="M101" s="55" t="s">
        <v>1314</v>
      </c>
      <c r="N101" s="55" t="s">
        <v>1315</v>
      </c>
      <c r="O101" s="55" t="s">
        <v>1316</v>
      </c>
      <c r="P101" s="55" t="s">
        <v>1317</v>
      </c>
      <c r="Q101" s="54">
        <v>1</v>
      </c>
      <c r="R101" s="14">
        <v>1</v>
      </c>
      <c r="S101" s="14">
        <v>0</v>
      </c>
      <c r="T101" s="14">
        <v>0</v>
      </c>
      <c r="U101" s="14">
        <v>0</v>
      </c>
      <c r="V101" s="14" t="s">
        <v>1240</v>
      </c>
      <c r="W101" s="14">
        <v>610</v>
      </c>
      <c r="X101" s="14">
        <v>55</v>
      </c>
      <c r="Y101" s="14" t="s">
        <v>1240</v>
      </c>
      <c r="Z101" s="14" t="s">
        <v>1319</v>
      </c>
      <c r="AD101" s="14">
        <v>0</v>
      </c>
      <c r="AE101" s="14">
        <v>0</v>
      </c>
      <c r="AF101" s="14">
        <v>0.21440000000000001</v>
      </c>
      <c r="AG101" s="14">
        <v>4.6092000000000004</v>
      </c>
      <c r="AH101" s="14">
        <v>95.047700000000006</v>
      </c>
      <c r="AI101" s="14">
        <v>0.12180000000000001</v>
      </c>
      <c r="AJ101" s="14">
        <v>1.2999999999999999E-3</v>
      </c>
      <c r="AK101" s="14">
        <v>1E-4</v>
      </c>
      <c r="AL101" s="14">
        <v>1E-4</v>
      </c>
      <c r="AM101" s="14">
        <v>0</v>
      </c>
      <c r="AN101" s="14">
        <v>1E-4</v>
      </c>
      <c r="AO101" s="14">
        <v>0</v>
      </c>
      <c r="AP101" s="14">
        <v>5.0000000000000001E-3</v>
      </c>
      <c r="AQ101" s="14">
        <v>0.95108999999999999</v>
      </c>
    </row>
    <row r="102" spans="1:43" x14ac:dyDescent="0.2">
      <c r="A102" s="14" t="s">
        <v>881</v>
      </c>
      <c r="B102" s="51" t="s">
        <v>1324</v>
      </c>
      <c r="C102" s="14">
        <v>1</v>
      </c>
      <c r="D102" s="14">
        <v>0</v>
      </c>
      <c r="E102" s="14">
        <v>0</v>
      </c>
      <c r="F102" s="14">
        <v>1</v>
      </c>
      <c r="G102" s="14">
        <v>0</v>
      </c>
      <c r="H102" s="52">
        <v>0</v>
      </c>
      <c r="I102" s="52">
        <v>90.027419350000002</v>
      </c>
      <c r="J102" s="53">
        <v>1.729801613</v>
      </c>
      <c r="K102" s="54" t="s">
        <v>1240</v>
      </c>
      <c r="L102" s="55">
        <v>0.5</v>
      </c>
      <c r="M102" s="55" t="s">
        <v>1314</v>
      </c>
      <c r="N102" s="55" t="s">
        <v>1315</v>
      </c>
      <c r="O102" s="55" t="s">
        <v>1316</v>
      </c>
      <c r="P102" s="55" t="s">
        <v>1317</v>
      </c>
      <c r="Q102" s="54">
        <v>0</v>
      </c>
      <c r="R102" s="14" t="s">
        <v>1240</v>
      </c>
      <c r="S102" s="14" t="s">
        <v>1240</v>
      </c>
      <c r="T102" s="14" t="s">
        <v>1240</v>
      </c>
      <c r="U102" s="14" t="s">
        <v>1240</v>
      </c>
      <c r="V102" s="14" t="s">
        <v>1240</v>
      </c>
      <c r="W102" s="14" t="s">
        <v>1240</v>
      </c>
      <c r="X102" s="14" t="s">
        <v>1240</v>
      </c>
      <c r="Y102" s="14" t="s">
        <v>1240</v>
      </c>
      <c r="Z102" s="14" t="s">
        <v>1240</v>
      </c>
      <c r="AD102" s="14">
        <v>0</v>
      </c>
      <c r="AE102" s="14">
        <v>0</v>
      </c>
      <c r="AF102" s="14">
        <v>3.5999999999999997E-2</v>
      </c>
      <c r="AG102" s="14">
        <v>3.931</v>
      </c>
      <c r="AH102" s="14">
        <v>95.95</v>
      </c>
      <c r="AI102" s="14">
        <v>8.3000000000000004E-2</v>
      </c>
      <c r="AJ102" s="14">
        <v>0</v>
      </c>
      <c r="AK102" s="14">
        <v>0</v>
      </c>
      <c r="AL102" s="14">
        <v>0</v>
      </c>
      <c r="AM102" s="14">
        <v>0</v>
      </c>
      <c r="AN102" s="14">
        <v>0</v>
      </c>
      <c r="AO102" s="14">
        <v>0</v>
      </c>
      <c r="AP102" s="14">
        <v>0</v>
      </c>
      <c r="AQ102" s="14">
        <v>0.95904999999999996</v>
      </c>
    </row>
    <row r="103" spans="1:43" x14ac:dyDescent="0.2">
      <c r="A103" s="14" t="s">
        <v>798</v>
      </c>
      <c r="B103" s="51" t="s">
        <v>1328</v>
      </c>
      <c r="C103" s="14">
        <v>0</v>
      </c>
      <c r="D103" s="14">
        <v>1</v>
      </c>
      <c r="E103" s="14">
        <v>0</v>
      </c>
      <c r="F103" s="14">
        <v>3</v>
      </c>
      <c r="G103" s="14">
        <v>0</v>
      </c>
      <c r="H103" s="52">
        <v>987.33</v>
      </c>
      <c r="I103" s="52">
        <v>65</v>
      </c>
      <c r="J103" s="53">
        <v>3.16</v>
      </c>
      <c r="K103" s="54">
        <v>3500</v>
      </c>
      <c r="L103" s="55">
        <v>0.5</v>
      </c>
      <c r="M103" s="55" t="s">
        <v>1314</v>
      </c>
      <c r="N103" s="55" t="s">
        <v>1315</v>
      </c>
      <c r="O103" s="55" t="s">
        <v>1316</v>
      </c>
      <c r="P103" s="55" t="s">
        <v>1317</v>
      </c>
      <c r="Q103" s="54">
        <v>4</v>
      </c>
      <c r="R103" s="14">
        <v>4</v>
      </c>
      <c r="S103" s="14">
        <v>0</v>
      </c>
      <c r="T103" s="14">
        <v>0</v>
      </c>
      <c r="U103" s="14">
        <v>0</v>
      </c>
      <c r="V103" s="14">
        <v>0</v>
      </c>
      <c r="W103" s="14">
        <v>1103</v>
      </c>
      <c r="X103" s="14">
        <v>85</v>
      </c>
      <c r="Y103" s="14" t="s">
        <v>1240</v>
      </c>
      <c r="Z103" s="14" t="s">
        <v>1319</v>
      </c>
      <c r="AD103" s="14">
        <v>0</v>
      </c>
      <c r="AE103" s="14">
        <v>0</v>
      </c>
      <c r="AF103" s="14">
        <v>9.0999999999999998E-2</v>
      </c>
      <c r="AG103" s="14">
        <v>1.093</v>
      </c>
      <c r="AH103" s="14">
        <v>82.73</v>
      </c>
      <c r="AI103" s="14">
        <v>10.545</v>
      </c>
      <c r="AJ103" s="14">
        <v>3.3740000000000001</v>
      </c>
      <c r="AK103" s="14">
        <v>0.629</v>
      </c>
      <c r="AL103" s="14">
        <v>0.78500000000000003</v>
      </c>
      <c r="AM103" s="14">
        <v>0.23599999999999999</v>
      </c>
      <c r="AN103" s="14">
        <v>0.16400000000000001</v>
      </c>
      <c r="AO103" s="14">
        <v>0</v>
      </c>
      <c r="AP103" s="14">
        <v>0.34699999999999998</v>
      </c>
      <c r="AQ103" s="14">
        <v>0.66303999999999996</v>
      </c>
    </row>
    <row r="104" spans="1:43" x14ac:dyDescent="0.2">
      <c r="A104" s="14" t="s">
        <v>882</v>
      </c>
      <c r="B104" s="51" t="s">
        <v>1324</v>
      </c>
      <c r="C104" s="14">
        <v>6</v>
      </c>
      <c r="D104" s="14">
        <v>0</v>
      </c>
      <c r="E104" s="14">
        <v>0</v>
      </c>
      <c r="F104" s="14">
        <v>4</v>
      </c>
      <c r="G104" s="14">
        <v>0</v>
      </c>
      <c r="H104" s="52">
        <v>0</v>
      </c>
      <c r="I104" s="52">
        <v>0</v>
      </c>
      <c r="J104" s="53">
        <v>47.691279999999999</v>
      </c>
      <c r="K104" s="54">
        <v>1073.0899999999999</v>
      </c>
      <c r="L104" s="55">
        <v>0.93150684931506844</v>
      </c>
      <c r="M104" s="55" t="s">
        <v>1314</v>
      </c>
      <c r="N104" s="55" t="s">
        <v>1315</v>
      </c>
      <c r="O104" s="55" t="s">
        <v>1316</v>
      </c>
      <c r="P104" s="55" t="s">
        <v>1317</v>
      </c>
      <c r="Q104" s="54">
        <v>12</v>
      </c>
      <c r="R104" s="14">
        <v>12</v>
      </c>
      <c r="S104" s="14">
        <v>0</v>
      </c>
      <c r="T104" s="14">
        <v>0</v>
      </c>
      <c r="U104" s="14">
        <v>1</v>
      </c>
      <c r="V104" s="14">
        <v>1.935483870967742</v>
      </c>
      <c r="W104" s="14">
        <v>966</v>
      </c>
      <c r="X104" s="14">
        <v>140</v>
      </c>
      <c r="Y104" s="14" t="s">
        <v>1240</v>
      </c>
      <c r="Z104" s="14" t="s">
        <v>1319</v>
      </c>
      <c r="AD104" s="14">
        <v>0</v>
      </c>
      <c r="AE104" s="14">
        <v>0</v>
      </c>
      <c r="AF104" s="14">
        <v>3.4000000000000002E-2</v>
      </c>
      <c r="AG104" s="14">
        <v>4.9480000000000004</v>
      </c>
      <c r="AH104" s="14">
        <v>94.968000000000004</v>
      </c>
      <c r="AI104" s="14">
        <v>0.05</v>
      </c>
      <c r="AJ104" s="14">
        <v>0</v>
      </c>
      <c r="AK104" s="14">
        <v>0</v>
      </c>
      <c r="AL104" s="14">
        <v>0</v>
      </c>
      <c r="AM104" s="14">
        <v>0</v>
      </c>
      <c r="AN104" s="14">
        <v>0</v>
      </c>
      <c r="AO104" s="14">
        <v>0</v>
      </c>
      <c r="AP104" s="14">
        <v>0</v>
      </c>
      <c r="AQ104" s="14">
        <v>0.94952999999999999</v>
      </c>
    </row>
    <row r="105" spans="1:43" x14ac:dyDescent="0.2">
      <c r="A105" s="14" t="s">
        <v>874</v>
      </c>
      <c r="B105" s="51" t="s">
        <v>1327</v>
      </c>
      <c r="C105" s="14">
        <v>1</v>
      </c>
      <c r="D105" s="14">
        <v>1</v>
      </c>
      <c r="E105" s="14">
        <v>0</v>
      </c>
      <c r="F105" s="14">
        <v>1</v>
      </c>
      <c r="G105" s="14">
        <v>0</v>
      </c>
      <c r="H105" s="52">
        <v>0</v>
      </c>
      <c r="I105" s="52">
        <v>6.68</v>
      </c>
      <c r="J105" s="53">
        <v>0.94402999999999992</v>
      </c>
      <c r="K105" s="54">
        <v>123.2</v>
      </c>
      <c r="L105" s="55">
        <v>3.516666667</v>
      </c>
      <c r="M105" s="55" t="s">
        <v>1314</v>
      </c>
      <c r="N105" s="55" t="s">
        <v>1315</v>
      </c>
      <c r="O105" s="55" t="s">
        <v>1329</v>
      </c>
      <c r="P105" s="55" t="s">
        <v>1317</v>
      </c>
      <c r="Q105" s="54">
        <v>1</v>
      </c>
      <c r="R105" s="14">
        <v>1</v>
      </c>
      <c r="S105" s="14">
        <v>0</v>
      </c>
      <c r="T105" s="14">
        <v>0</v>
      </c>
      <c r="U105" s="14">
        <v>2</v>
      </c>
      <c r="V105" s="14" t="s">
        <v>1240</v>
      </c>
      <c r="W105" s="14">
        <v>610</v>
      </c>
      <c r="X105" s="14">
        <v>55</v>
      </c>
      <c r="Y105" s="14" t="s">
        <v>1240</v>
      </c>
      <c r="Z105" s="14" t="s">
        <v>1319</v>
      </c>
      <c r="AD105" s="14">
        <v>0</v>
      </c>
      <c r="AE105" s="14">
        <v>0</v>
      </c>
      <c r="AF105" s="14">
        <v>0.21879999999999999</v>
      </c>
      <c r="AG105" s="14">
        <v>2.681</v>
      </c>
      <c r="AH105" s="14">
        <v>96.631799999999998</v>
      </c>
      <c r="AI105" s="14">
        <v>0.43769999999999998</v>
      </c>
      <c r="AJ105" s="14">
        <v>2.1299999999999999E-2</v>
      </c>
      <c r="AK105" s="14">
        <v>2.8E-3</v>
      </c>
      <c r="AL105" s="14">
        <v>3.3E-3</v>
      </c>
      <c r="AM105" s="14">
        <v>8.0000000000000004E-4</v>
      </c>
      <c r="AN105" s="14">
        <v>4.0000000000000002E-4</v>
      </c>
      <c r="AO105" s="14">
        <v>0</v>
      </c>
      <c r="AP105" s="14">
        <v>2.0999999999999999E-3</v>
      </c>
      <c r="AQ105" s="14">
        <v>0.96347000000000005</v>
      </c>
    </row>
    <row r="106" spans="1:43" x14ac:dyDescent="0.2">
      <c r="A106" s="14" t="s">
        <v>797</v>
      </c>
      <c r="B106" s="51" t="s">
        <v>1327</v>
      </c>
      <c r="C106" s="14">
        <v>5</v>
      </c>
      <c r="D106" s="14">
        <v>3</v>
      </c>
      <c r="E106" s="14">
        <v>0</v>
      </c>
      <c r="F106" s="14">
        <v>1</v>
      </c>
      <c r="G106" s="14">
        <v>2</v>
      </c>
      <c r="H106" s="52">
        <v>0</v>
      </c>
      <c r="I106" s="52">
        <v>201.98000000000002</v>
      </c>
      <c r="J106" s="53">
        <v>15.49691</v>
      </c>
      <c r="K106" s="54">
        <v>997.1</v>
      </c>
      <c r="L106" s="55">
        <v>1.2356481479999999</v>
      </c>
      <c r="M106" s="55" t="s">
        <v>1314</v>
      </c>
      <c r="N106" s="55" t="s">
        <v>1315</v>
      </c>
      <c r="O106" s="55" t="s">
        <v>1316</v>
      </c>
      <c r="P106" s="55" t="s">
        <v>1317</v>
      </c>
      <c r="Q106" s="54">
        <v>1</v>
      </c>
      <c r="R106" s="14">
        <v>1</v>
      </c>
      <c r="S106" s="14">
        <v>0</v>
      </c>
      <c r="T106" s="14">
        <v>0</v>
      </c>
      <c r="U106" s="14">
        <v>0</v>
      </c>
      <c r="V106" s="14" t="s">
        <v>1240</v>
      </c>
      <c r="W106" s="14">
        <v>610</v>
      </c>
      <c r="X106" s="14">
        <v>55</v>
      </c>
      <c r="Y106" s="14" t="s">
        <v>1240</v>
      </c>
      <c r="Z106" s="14" t="s">
        <v>1319</v>
      </c>
      <c r="AD106" s="14">
        <v>0</v>
      </c>
      <c r="AE106" s="14">
        <v>0</v>
      </c>
      <c r="AF106" s="14">
        <v>0.371</v>
      </c>
      <c r="AG106" s="14">
        <v>4.1159999999999997</v>
      </c>
      <c r="AH106" s="14">
        <v>95.337999999999994</v>
      </c>
      <c r="AI106" s="14">
        <v>0.16700000000000001</v>
      </c>
      <c r="AJ106" s="14">
        <v>2E-3</v>
      </c>
      <c r="AK106" s="14">
        <v>0</v>
      </c>
      <c r="AL106" s="14">
        <v>0</v>
      </c>
      <c r="AM106" s="14">
        <v>0</v>
      </c>
      <c r="AN106" s="14">
        <v>0</v>
      </c>
      <c r="AO106" s="14">
        <v>0</v>
      </c>
      <c r="AP106" s="14">
        <v>6.0000000000000001E-3</v>
      </c>
      <c r="AQ106" s="14">
        <v>0.95499999999999996</v>
      </c>
    </row>
    <row r="107" spans="1:43" x14ac:dyDescent="0.2">
      <c r="A107" s="14" t="s">
        <v>844</v>
      </c>
      <c r="B107" s="51" t="s">
        <v>1327</v>
      </c>
      <c r="C107" s="14">
        <v>1</v>
      </c>
      <c r="D107" s="14">
        <v>1</v>
      </c>
      <c r="E107" s="14">
        <v>2</v>
      </c>
      <c r="F107" s="14">
        <v>1</v>
      </c>
      <c r="G107" s="14">
        <v>0</v>
      </c>
      <c r="H107" s="52">
        <v>0</v>
      </c>
      <c r="I107" s="52">
        <v>15.11</v>
      </c>
      <c r="J107" s="53">
        <v>0.91991000000000001</v>
      </c>
      <c r="K107" s="54">
        <v>509.9</v>
      </c>
      <c r="L107" s="55">
        <v>7.0722222219999997</v>
      </c>
      <c r="M107" s="55" t="s">
        <v>1314</v>
      </c>
      <c r="N107" s="55" t="s">
        <v>1315</v>
      </c>
      <c r="O107" s="55" t="s">
        <v>1329</v>
      </c>
      <c r="P107" s="55" t="s">
        <v>1317</v>
      </c>
      <c r="Q107" s="54">
        <v>2</v>
      </c>
      <c r="R107" s="14">
        <v>2</v>
      </c>
      <c r="S107" s="14">
        <v>0</v>
      </c>
      <c r="T107" s="14">
        <v>0</v>
      </c>
      <c r="U107" s="14">
        <v>3</v>
      </c>
      <c r="V107" s="14" t="s">
        <v>1240</v>
      </c>
      <c r="W107" s="14">
        <v>610</v>
      </c>
      <c r="X107" s="14">
        <v>55</v>
      </c>
      <c r="Y107" s="14" t="s">
        <v>1240</v>
      </c>
      <c r="Z107" s="14" t="s">
        <v>1319</v>
      </c>
      <c r="AD107" s="14">
        <v>0</v>
      </c>
      <c r="AE107" s="14">
        <v>0</v>
      </c>
      <c r="AF107" s="14">
        <v>0.13900000000000001</v>
      </c>
      <c r="AG107" s="14">
        <v>4.6224999999999996</v>
      </c>
      <c r="AH107" s="14">
        <v>94.325400000000002</v>
      </c>
      <c r="AI107" s="14">
        <v>0.68120000000000003</v>
      </c>
      <c r="AJ107" s="14">
        <v>0.1142</v>
      </c>
      <c r="AK107" s="14">
        <v>3.0099999999999998E-2</v>
      </c>
      <c r="AL107" s="14">
        <v>2.3400000000000001E-2</v>
      </c>
      <c r="AM107" s="14">
        <v>1.5100000000000001E-2</v>
      </c>
      <c r="AN107" s="14">
        <v>6.7000000000000002E-3</v>
      </c>
      <c r="AO107" s="14">
        <v>0</v>
      </c>
      <c r="AP107" s="14">
        <v>4.0099999999999997E-2</v>
      </c>
      <c r="AQ107" s="14">
        <v>0.93191999999999997</v>
      </c>
    </row>
    <row r="108" spans="1:43" x14ac:dyDescent="0.2">
      <c r="A108" s="14" t="s">
        <v>815</v>
      </c>
      <c r="B108" s="51" t="s">
        <v>1328</v>
      </c>
      <c r="C108" s="14">
        <v>2</v>
      </c>
      <c r="D108" s="14">
        <v>3</v>
      </c>
      <c r="E108" s="14">
        <v>1</v>
      </c>
      <c r="F108" s="14">
        <v>0</v>
      </c>
      <c r="G108" s="14">
        <v>0</v>
      </c>
      <c r="H108" s="52">
        <v>47.12</v>
      </c>
      <c r="I108" s="52">
        <v>423</v>
      </c>
      <c r="J108" s="53">
        <v>0.88</v>
      </c>
      <c r="K108" s="54">
        <v>95</v>
      </c>
      <c r="L108" s="55">
        <v>0.9</v>
      </c>
      <c r="M108" s="55" t="s">
        <v>1314</v>
      </c>
      <c r="N108" s="55" t="s">
        <v>1315</v>
      </c>
      <c r="O108" s="55" t="s">
        <v>1316</v>
      </c>
      <c r="P108" s="55" t="s">
        <v>1317</v>
      </c>
      <c r="Q108" s="54">
        <v>9</v>
      </c>
      <c r="R108" s="14">
        <v>9</v>
      </c>
      <c r="S108" s="14">
        <v>0</v>
      </c>
      <c r="T108" s="14">
        <v>0</v>
      </c>
      <c r="U108" s="14">
        <v>0</v>
      </c>
      <c r="V108" s="14">
        <v>0</v>
      </c>
      <c r="W108" s="14">
        <v>75</v>
      </c>
      <c r="X108" s="14">
        <v>60</v>
      </c>
      <c r="Y108" s="14">
        <v>41.3</v>
      </c>
      <c r="Z108" s="14" t="s">
        <v>1317</v>
      </c>
      <c r="AA108" s="14" t="s">
        <v>1323</v>
      </c>
      <c r="AB108" s="14" t="s">
        <v>1325</v>
      </c>
      <c r="AC108" s="14" t="s">
        <v>815</v>
      </c>
      <c r="AD108" s="14">
        <v>0</v>
      </c>
      <c r="AE108" s="14">
        <v>0</v>
      </c>
      <c r="AF108" s="14">
        <v>1.4246399999999999</v>
      </c>
      <c r="AG108" s="14">
        <v>6.2837500000000004</v>
      </c>
      <c r="AH108" s="14">
        <v>70.891400000000004</v>
      </c>
      <c r="AI108" s="14">
        <v>10.167400000000001</v>
      </c>
      <c r="AJ108" s="14">
        <v>6.9986100000000002</v>
      </c>
      <c r="AK108" s="14">
        <v>0.60653999999999997</v>
      </c>
      <c r="AL108" s="14">
        <v>2.1404200000000002</v>
      </c>
      <c r="AM108" s="14">
        <v>0.46035999999999999</v>
      </c>
      <c r="AN108" s="14">
        <v>0.53337999999999997</v>
      </c>
      <c r="AO108" s="14">
        <v>0</v>
      </c>
      <c r="AP108" s="14">
        <v>0.49352000000000001</v>
      </c>
      <c r="AQ108" s="14">
        <v>0.51585999999999999</v>
      </c>
    </row>
    <row r="109" spans="1:43" x14ac:dyDescent="0.2">
      <c r="A109" s="14" t="s">
        <v>890</v>
      </c>
      <c r="B109" s="51" t="s">
        <v>1322</v>
      </c>
      <c r="C109" s="14">
        <v>3</v>
      </c>
      <c r="D109" s="14">
        <v>1</v>
      </c>
      <c r="E109" s="14">
        <v>0</v>
      </c>
      <c r="F109" s="14">
        <v>0</v>
      </c>
      <c r="G109" s="14">
        <v>0</v>
      </c>
      <c r="H109" s="52">
        <v>0</v>
      </c>
      <c r="I109" s="52">
        <v>0</v>
      </c>
      <c r="J109" s="53">
        <v>0</v>
      </c>
      <c r="K109" s="54">
        <v>0</v>
      </c>
      <c r="L109" s="55">
        <v>2.5</v>
      </c>
      <c r="M109" s="55" t="s">
        <v>1314</v>
      </c>
      <c r="N109" s="55" t="s">
        <v>1315</v>
      </c>
      <c r="O109" s="55" t="s">
        <v>1316</v>
      </c>
      <c r="P109" s="55" t="s">
        <v>1317</v>
      </c>
      <c r="Q109" s="54">
        <v>2</v>
      </c>
      <c r="R109" s="14">
        <v>2</v>
      </c>
      <c r="S109" s="14">
        <v>0</v>
      </c>
      <c r="T109" s="14">
        <v>0</v>
      </c>
      <c r="U109" s="14">
        <v>1</v>
      </c>
      <c r="V109" s="14" t="s">
        <v>1240</v>
      </c>
      <c r="W109" s="14" t="s">
        <v>1240</v>
      </c>
      <c r="X109" s="14" t="s">
        <v>1240</v>
      </c>
      <c r="Y109" s="14" t="s">
        <v>1240</v>
      </c>
      <c r="Z109" s="14" t="s">
        <v>1240</v>
      </c>
      <c r="AD109" s="14">
        <v>0</v>
      </c>
      <c r="AE109" s="14">
        <v>0</v>
      </c>
      <c r="AF109" s="14">
        <v>0.28899999999999998</v>
      </c>
      <c r="AG109" s="14">
        <v>2.7919999999999998</v>
      </c>
      <c r="AH109" s="14">
        <v>95.551000000000002</v>
      </c>
      <c r="AI109" s="14">
        <v>1.3360000000000001</v>
      </c>
      <c r="AJ109" s="14">
        <v>3.2000000000000001E-2</v>
      </c>
      <c r="AK109" s="14">
        <v>0</v>
      </c>
      <c r="AL109" s="14">
        <v>0</v>
      </c>
      <c r="AM109" s="14">
        <v>0</v>
      </c>
      <c r="AN109" s="14">
        <v>0</v>
      </c>
      <c r="AO109" s="14">
        <v>0</v>
      </c>
      <c r="AP109" s="14">
        <v>0</v>
      </c>
      <c r="AQ109" s="14">
        <v>0.94501000000000002</v>
      </c>
    </row>
    <row r="110" spans="1:43" x14ac:dyDescent="0.2">
      <c r="A110" s="14" t="s">
        <v>886</v>
      </c>
      <c r="B110" s="51" t="s">
        <v>1322</v>
      </c>
      <c r="C110" s="14">
        <v>4</v>
      </c>
      <c r="D110" s="14">
        <v>2</v>
      </c>
      <c r="E110" s="14">
        <v>0</v>
      </c>
      <c r="F110" s="14">
        <v>0</v>
      </c>
      <c r="G110" s="14">
        <v>1</v>
      </c>
      <c r="H110" s="52">
        <v>0</v>
      </c>
      <c r="I110" s="52">
        <v>7.02</v>
      </c>
      <c r="J110" s="53">
        <v>0</v>
      </c>
      <c r="K110" s="54">
        <v>60</v>
      </c>
      <c r="L110" s="55">
        <v>5</v>
      </c>
      <c r="M110" s="55" t="s">
        <v>1314</v>
      </c>
      <c r="N110" s="55" t="s">
        <v>1315</v>
      </c>
      <c r="O110" s="55" t="s">
        <v>1316</v>
      </c>
      <c r="P110" s="55" t="s">
        <v>1317</v>
      </c>
      <c r="Q110" s="54">
        <v>2</v>
      </c>
      <c r="R110" s="14">
        <v>2</v>
      </c>
      <c r="S110" s="14">
        <v>0</v>
      </c>
      <c r="T110" s="14">
        <v>0</v>
      </c>
      <c r="U110" s="14">
        <v>1</v>
      </c>
      <c r="V110" s="14" t="s">
        <v>1240</v>
      </c>
      <c r="W110" s="14" t="s">
        <v>1240</v>
      </c>
      <c r="X110" s="14" t="s">
        <v>1240</v>
      </c>
      <c r="Y110" s="14" t="s">
        <v>1240</v>
      </c>
      <c r="Z110" s="14" t="s">
        <v>1240</v>
      </c>
      <c r="AD110" s="14">
        <v>0</v>
      </c>
      <c r="AE110" s="14">
        <v>0</v>
      </c>
      <c r="AF110" s="14">
        <v>0.4148</v>
      </c>
      <c r="AG110" s="14">
        <v>3.2023000000000001</v>
      </c>
      <c r="AH110" s="14">
        <v>95.266199999999998</v>
      </c>
      <c r="AI110" s="14">
        <v>1.1009</v>
      </c>
      <c r="AJ110" s="14">
        <v>1.5599999999999999E-2</v>
      </c>
      <c r="AK110" s="14">
        <v>0</v>
      </c>
      <c r="AL110" s="14">
        <v>0</v>
      </c>
      <c r="AM110" s="14">
        <v>0</v>
      </c>
      <c r="AN110" s="14">
        <v>0</v>
      </c>
      <c r="AO110" s="14">
        <v>0</v>
      </c>
      <c r="AP110" s="14">
        <v>0</v>
      </c>
      <c r="AQ110" s="14">
        <v>0.94588000000000005</v>
      </c>
    </row>
    <row r="111" spans="1:43" x14ac:dyDescent="0.2">
      <c r="A111" s="14" t="s">
        <v>824</v>
      </c>
      <c r="B111" s="51" t="s">
        <v>1331</v>
      </c>
      <c r="C111" s="14">
        <v>11</v>
      </c>
      <c r="D111" s="14">
        <v>8</v>
      </c>
      <c r="E111" s="14">
        <v>6</v>
      </c>
      <c r="F111" s="14">
        <v>3</v>
      </c>
      <c r="G111" s="14">
        <v>5</v>
      </c>
      <c r="H111" s="52">
        <v>0</v>
      </c>
      <c r="I111" s="52">
        <v>211.5</v>
      </c>
      <c r="J111" s="53">
        <v>3.1471800000000001</v>
      </c>
      <c r="K111" s="54">
        <v>689.33333333333337</v>
      </c>
      <c r="L111" s="55">
        <v>2</v>
      </c>
      <c r="M111" s="55" t="s">
        <v>1314</v>
      </c>
      <c r="N111" s="55" t="s">
        <v>1315</v>
      </c>
      <c r="O111" s="55" t="s">
        <v>1316</v>
      </c>
      <c r="P111" s="55" t="s">
        <v>1317</v>
      </c>
      <c r="Q111" s="54">
        <v>9</v>
      </c>
      <c r="R111" s="14">
        <v>0</v>
      </c>
      <c r="S111" s="14">
        <v>0</v>
      </c>
      <c r="T111" s="14">
        <v>9</v>
      </c>
      <c r="U111" s="14">
        <v>3</v>
      </c>
      <c r="V111" s="14">
        <v>4.7727272727272725</v>
      </c>
      <c r="W111" s="14" t="s">
        <v>1240</v>
      </c>
      <c r="X111" s="14" t="s">
        <v>1240</v>
      </c>
      <c r="Y111" s="14" t="s">
        <v>1240</v>
      </c>
      <c r="Z111" s="14" t="s">
        <v>1319</v>
      </c>
      <c r="AD111" s="14">
        <v>0</v>
      </c>
      <c r="AE111" s="14">
        <v>0</v>
      </c>
      <c r="AF111" s="14">
        <v>0.75639999999999996</v>
      </c>
      <c r="AG111" s="14">
        <v>1.3756999999999999</v>
      </c>
      <c r="AH111" s="14">
        <v>93.478899999999996</v>
      </c>
      <c r="AI111" s="14">
        <v>3.9394999999999998</v>
      </c>
      <c r="AJ111" s="14">
        <v>0.3644</v>
      </c>
      <c r="AK111" s="14">
        <v>4.3999999999999997E-2</v>
      </c>
      <c r="AL111" s="14">
        <v>2.8000000000000001E-2</v>
      </c>
      <c r="AM111" s="14">
        <v>6.0000000000000001E-3</v>
      </c>
      <c r="AN111" s="14">
        <v>2.2000000000000001E-3</v>
      </c>
      <c r="AO111" s="14">
        <v>0</v>
      </c>
      <c r="AP111" s="14">
        <v>4.7000000000000002E-3</v>
      </c>
      <c r="AQ111" s="14">
        <v>0.89724999999999999</v>
      </c>
    </row>
    <row r="112" spans="1:43" x14ac:dyDescent="0.2">
      <c r="A112" s="14" t="s">
        <v>823</v>
      </c>
      <c r="B112" s="51" t="s">
        <v>1328</v>
      </c>
      <c r="C112" s="14">
        <v>2</v>
      </c>
      <c r="D112" s="14">
        <v>3</v>
      </c>
      <c r="E112" s="14">
        <v>0</v>
      </c>
      <c r="F112" s="14">
        <v>2</v>
      </c>
      <c r="G112" s="14">
        <v>1</v>
      </c>
      <c r="H112" s="52">
        <v>0</v>
      </c>
      <c r="I112" s="52">
        <v>2697</v>
      </c>
      <c r="J112" s="53">
        <v>0.03</v>
      </c>
      <c r="K112" s="54">
        <v>513</v>
      </c>
      <c r="L112" s="55">
        <v>0.01</v>
      </c>
      <c r="M112" s="55" t="s">
        <v>1314</v>
      </c>
      <c r="N112" s="55" t="s">
        <v>1315</v>
      </c>
      <c r="O112" s="55" t="s">
        <v>1316</v>
      </c>
      <c r="P112" s="55" t="s">
        <v>1317</v>
      </c>
      <c r="Q112" s="54">
        <v>11</v>
      </c>
      <c r="R112" s="14">
        <v>11</v>
      </c>
      <c r="S112" s="14">
        <v>0</v>
      </c>
      <c r="T112" s="14">
        <v>0</v>
      </c>
      <c r="U112" s="14">
        <v>0</v>
      </c>
      <c r="V112" s="14">
        <v>0</v>
      </c>
      <c r="W112" s="14">
        <v>72</v>
      </c>
      <c r="X112" s="14">
        <v>60</v>
      </c>
      <c r="Y112" s="14">
        <v>42</v>
      </c>
      <c r="Z112" s="14" t="s">
        <v>1317</v>
      </c>
      <c r="AA112" s="14" t="s">
        <v>1321</v>
      </c>
      <c r="AB112" s="14" t="s">
        <v>1325</v>
      </c>
      <c r="AC112" s="14" t="s">
        <v>824</v>
      </c>
      <c r="AD112" s="14">
        <v>0</v>
      </c>
      <c r="AE112" s="14">
        <v>0</v>
      </c>
      <c r="AF112" s="14">
        <v>2.76776</v>
      </c>
      <c r="AG112" s="14">
        <v>4.4403100000000002</v>
      </c>
      <c r="AH112" s="14">
        <v>74.233599999999996</v>
      </c>
      <c r="AI112" s="14">
        <v>10.4321</v>
      </c>
      <c r="AJ112" s="14">
        <v>5.0106299999999999</v>
      </c>
      <c r="AK112" s="14">
        <v>0.44690000000000002</v>
      </c>
      <c r="AL112" s="14">
        <v>1.38175</v>
      </c>
      <c r="AM112" s="14">
        <v>0.33722999999999997</v>
      </c>
      <c r="AN112" s="14">
        <v>0.41149000000000002</v>
      </c>
      <c r="AO112" s="14">
        <v>0</v>
      </c>
      <c r="AP112" s="14">
        <v>0.53818999999999995</v>
      </c>
      <c r="AQ112" s="14">
        <v>0.57608999999999999</v>
      </c>
    </row>
    <row r="113" spans="1:43" x14ac:dyDescent="0.2">
      <c r="A113" s="14" t="s">
        <v>816</v>
      </c>
      <c r="B113" s="51" t="s">
        <v>1328</v>
      </c>
      <c r="C113" s="14">
        <v>4</v>
      </c>
      <c r="D113" s="14">
        <v>1</v>
      </c>
      <c r="E113" s="14">
        <v>0</v>
      </c>
      <c r="F113" s="14">
        <v>0</v>
      </c>
      <c r="G113" s="14">
        <v>2</v>
      </c>
      <c r="H113" s="52">
        <v>30.06</v>
      </c>
      <c r="I113" s="52">
        <v>928</v>
      </c>
      <c r="J113" s="53">
        <v>1.47</v>
      </c>
      <c r="K113" s="54">
        <v>101</v>
      </c>
      <c r="L113" s="55">
        <v>1.1000000000000001</v>
      </c>
      <c r="M113" s="55" t="s">
        <v>1314</v>
      </c>
      <c r="N113" s="55" t="s">
        <v>1315</v>
      </c>
      <c r="O113" s="55" t="s">
        <v>1316</v>
      </c>
      <c r="P113" s="55" t="s">
        <v>1317</v>
      </c>
      <c r="Q113" s="54">
        <v>30</v>
      </c>
      <c r="R113" s="14">
        <v>30</v>
      </c>
      <c r="S113" s="14">
        <v>0</v>
      </c>
      <c r="T113" s="14">
        <v>0</v>
      </c>
      <c r="U113" s="14">
        <v>0</v>
      </c>
      <c r="V113" s="14">
        <v>0</v>
      </c>
      <c r="W113" s="14">
        <v>84</v>
      </c>
      <c r="X113" s="14">
        <v>60</v>
      </c>
      <c r="Y113" s="14">
        <v>39</v>
      </c>
      <c r="Z113" s="14" t="s">
        <v>1317</v>
      </c>
      <c r="AA113" s="14" t="s">
        <v>1332</v>
      </c>
      <c r="AD113" s="14">
        <v>0</v>
      </c>
      <c r="AE113" s="14">
        <v>0</v>
      </c>
      <c r="AF113" s="14">
        <v>1.6735199999999999</v>
      </c>
      <c r="AG113" s="14">
        <v>5.9311100000000003</v>
      </c>
      <c r="AH113" s="14">
        <v>76.894499999999994</v>
      </c>
      <c r="AI113" s="14">
        <v>8.3897999999999993</v>
      </c>
      <c r="AJ113" s="14">
        <v>4.4901600000000004</v>
      </c>
      <c r="AK113" s="14">
        <v>0.35142000000000001</v>
      </c>
      <c r="AL113" s="14">
        <v>1.23553</v>
      </c>
      <c r="AM113" s="14">
        <v>0.28283999999999998</v>
      </c>
      <c r="AN113" s="14">
        <v>0.34520000000000001</v>
      </c>
      <c r="AO113" s="14">
        <v>0</v>
      </c>
      <c r="AP113" s="14">
        <v>0.40587000000000001</v>
      </c>
      <c r="AQ113" s="14">
        <v>0.61516000000000004</v>
      </c>
    </row>
    <row r="114" spans="1:43" x14ac:dyDescent="0.2">
      <c r="A114" s="14" t="s">
        <v>835</v>
      </c>
      <c r="B114" s="51" t="s">
        <v>1331</v>
      </c>
      <c r="C114" s="14">
        <v>1</v>
      </c>
      <c r="D114" s="14">
        <v>0</v>
      </c>
      <c r="E114" s="14">
        <v>1</v>
      </c>
      <c r="F114" s="14">
        <v>1</v>
      </c>
      <c r="G114" s="14">
        <v>0</v>
      </c>
      <c r="H114" s="52">
        <v>0</v>
      </c>
      <c r="I114" s="52">
        <v>22.8</v>
      </c>
      <c r="J114" s="53">
        <v>0.1</v>
      </c>
      <c r="K114" s="54">
        <v>125</v>
      </c>
      <c r="L114" s="55">
        <v>3</v>
      </c>
      <c r="M114" s="55" t="s">
        <v>1314</v>
      </c>
      <c r="N114" s="55" t="s">
        <v>1315</v>
      </c>
      <c r="O114" s="55" t="s">
        <v>1316</v>
      </c>
      <c r="P114" s="55" t="s">
        <v>1317</v>
      </c>
      <c r="Q114" s="54">
        <v>2</v>
      </c>
      <c r="R114" s="14">
        <v>0</v>
      </c>
      <c r="S114" s="14">
        <v>0</v>
      </c>
      <c r="T114" s="14">
        <v>2</v>
      </c>
      <c r="U114" s="14">
        <v>1</v>
      </c>
      <c r="V114" s="14">
        <v>0.75</v>
      </c>
      <c r="W114" s="14" t="s">
        <v>1240</v>
      </c>
      <c r="X114" s="14" t="s">
        <v>1240</v>
      </c>
      <c r="Y114" s="14" t="s">
        <v>1240</v>
      </c>
      <c r="Z114" s="14" t="s">
        <v>1319</v>
      </c>
      <c r="AD114" s="14">
        <v>0</v>
      </c>
      <c r="AE114" s="14">
        <v>0</v>
      </c>
      <c r="AF114" s="14">
        <v>0.85199999999999998</v>
      </c>
      <c r="AG114" s="14">
        <v>2.6320000000000001</v>
      </c>
      <c r="AH114" s="14">
        <v>95.873500000000007</v>
      </c>
      <c r="AI114" s="14">
        <v>0.627</v>
      </c>
      <c r="AJ114" s="14">
        <v>1.4999999999999999E-2</v>
      </c>
      <c r="AK114" s="14">
        <v>0</v>
      </c>
      <c r="AL114" s="14">
        <v>0</v>
      </c>
      <c r="AM114" s="14">
        <v>0</v>
      </c>
      <c r="AN114" s="14">
        <v>0</v>
      </c>
      <c r="AO114" s="14">
        <v>0</v>
      </c>
      <c r="AP114" s="14">
        <v>5.0000000000000001E-4</v>
      </c>
      <c r="AQ114" s="14">
        <v>0.96057999999999999</v>
      </c>
    </row>
    <row r="115" spans="1:43" x14ac:dyDescent="0.2">
      <c r="A115" s="14" t="s">
        <v>830</v>
      </c>
      <c r="B115" s="51" t="s">
        <v>1331</v>
      </c>
      <c r="C115" s="14">
        <v>3</v>
      </c>
      <c r="D115" s="14">
        <v>2</v>
      </c>
      <c r="E115" s="14">
        <v>4</v>
      </c>
      <c r="F115" s="14">
        <v>3</v>
      </c>
      <c r="G115" s="14">
        <v>0</v>
      </c>
      <c r="H115" s="52">
        <v>0</v>
      </c>
      <c r="I115" s="52">
        <v>72.8</v>
      </c>
      <c r="J115" s="53">
        <v>0.61299999999999999</v>
      </c>
      <c r="K115" s="54">
        <v>291.66666666666669</v>
      </c>
      <c r="L115" s="55">
        <v>5</v>
      </c>
      <c r="M115" s="55" t="s">
        <v>1314</v>
      </c>
      <c r="N115" s="55" t="s">
        <v>1315</v>
      </c>
      <c r="O115" s="55" t="s">
        <v>1316</v>
      </c>
      <c r="P115" s="55" t="s">
        <v>1317</v>
      </c>
      <c r="Q115" s="54">
        <v>9</v>
      </c>
      <c r="R115" s="14">
        <v>0</v>
      </c>
      <c r="S115" s="14">
        <v>0</v>
      </c>
      <c r="T115" s="14">
        <v>9</v>
      </c>
      <c r="U115" s="14">
        <v>3</v>
      </c>
      <c r="V115" s="14">
        <v>2.5</v>
      </c>
      <c r="W115" s="14" t="s">
        <v>1240</v>
      </c>
      <c r="X115" s="14" t="s">
        <v>1240</v>
      </c>
      <c r="Y115" s="14" t="s">
        <v>1240</v>
      </c>
      <c r="Z115" s="14" t="s">
        <v>1319</v>
      </c>
      <c r="AD115" s="14">
        <v>0</v>
      </c>
      <c r="AE115" s="14">
        <v>0</v>
      </c>
      <c r="AF115" s="14">
        <v>0.75060000000000004</v>
      </c>
      <c r="AG115" s="14">
        <v>2.5365000000000002</v>
      </c>
      <c r="AH115" s="14">
        <v>95.573099999999997</v>
      </c>
      <c r="AI115" s="14">
        <v>1.1091</v>
      </c>
      <c r="AJ115" s="14">
        <v>3.0800000000000001E-2</v>
      </c>
      <c r="AK115" s="14">
        <v>0</v>
      </c>
      <c r="AL115" s="14">
        <v>0</v>
      </c>
      <c r="AM115" s="14">
        <v>0</v>
      </c>
      <c r="AN115" s="14">
        <v>0</v>
      </c>
      <c r="AO115" s="14">
        <v>0</v>
      </c>
      <c r="AP115" s="14">
        <v>0</v>
      </c>
      <c r="AQ115" s="14">
        <v>0.95172999999999996</v>
      </c>
    </row>
    <row r="116" spans="1:43" x14ac:dyDescent="0.2">
      <c r="A116" s="14" t="s">
        <v>885</v>
      </c>
      <c r="B116" s="51" t="s">
        <v>1322</v>
      </c>
      <c r="C116" s="14">
        <v>5</v>
      </c>
      <c r="D116" s="14">
        <v>2</v>
      </c>
      <c r="E116" s="14">
        <v>0</v>
      </c>
      <c r="F116" s="14">
        <v>4</v>
      </c>
      <c r="G116" s="14">
        <v>0</v>
      </c>
      <c r="H116" s="52">
        <v>0</v>
      </c>
      <c r="I116" s="52">
        <v>0.75</v>
      </c>
      <c r="J116" s="53">
        <v>0.20834</v>
      </c>
      <c r="K116" s="54">
        <v>70</v>
      </c>
      <c r="L116" s="55">
        <v>3</v>
      </c>
      <c r="M116" s="55" t="s">
        <v>1314</v>
      </c>
      <c r="N116" s="55" t="s">
        <v>1315</v>
      </c>
      <c r="O116" s="55" t="s">
        <v>1316</v>
      </c>
      <c r="P116" s="55" t="s">
        <v>1317</v>
      </c>
      <c r="Q116" s="54">
        <v>2</v>
      </c>
      <c r="R116" s="14">
        <v>2</v>
      </c>
      <c r="S116" s="14">
        <v>0</v>
      </c>
      <c r="T116" s="14">
        <v>0</v>
      </c>
      <c r="U116" s="14">
        <v>1</v>
      </c>
      <c r="V116" s="14" t="s">
        <v>1240</v>
      </c>
      <c r="W116" s="14" t="s">
        <v>1240</v>
      </c>
      <c r="X116" s="14" t="s">
        <v>1240</v>
      </c>
      <c r="Y116" s="14" t="s">
        <v>1240</v>
      </c>
      <c r="Z116" s="14" t="s">
        <v>1240</v>
      </c>
      <c r="AD116" s="14">
        <v>0</v>
      </c>
      <c r="AE116" s="14">
        <v>0</v>
      </c>
      <c r="AF116" s="14">
        <v>0.2228</v>
      </c>
      <c r="AG116" s="14">
        <v>3.0537999999999998</v>
      </c>
      <c r="AH116" s="14">
        <v>95.308199999999999</v>
      </c>
      <c r="AI116" s="14">
        <v>1.3933</v>
      </c>
      <c r="AJ116" s="14">
        <v>2.1499999999999998E-2</v>
      </c>
      <c r="AK116" s="14">
        <v>2.0000000000000001E-4</v>
      </c>
      <c r="AL116" s="14">
        <v>0</v>
      </c>
      <c r="AM116" s="14">
        <v>0</v>
      </c>
      <c r="AN116" s="14">
        <v>0</v>
      </c>
      <c r="AO116" s="14">
        <v>0</v>
      </c>
      <c r="AP116" s="14">
        <v>0</v>
      </c>
      <c r="AQ116" s="14">
        <v>0.94164999999999999</v>
      </c>
    </row>
    <row r="117" spans="1:43" x14ac:dyDescent="0.2">
      <c r="A117" s="14" t="s">
        <v>839</v>
      </c>
      <c r="B117" s="51" t="s">
        <v>1331</v>
      </c>
      <c r="C117" s="14">
        <v>3</v>
      </c>
      <c r="D117" s="14">
        <v>0</v>
      </c>
      <c r="E117" s="14">
        <v>3</v>
      </c>
      <c r="F117" s="14">
        <v>3</v>
      </c>
      <c r="G117" s="14">
        <v>1</v>
      </c>
      <c r="H117" s="52">
        <v>0</v>
      </c>
      <c r="I117" s="52">
        <v>88.300000000000011</v>
      </c>
      <c r="J117" s="53">
        <v>2.0787800000000001</v>
      </c>
      <c r="K117" s="54">
        <v>200</v>
      </c>
      <c r="L117" s="55">
        <v>2</v>
      </c>
      <c r="M117" s="55" t="s">
        <v>1314</v>
      </c>
      <c r="N117" s="55" t="s">
        <v>1315</v>
      </c>
      <c r="O117" s="55" t="s">
        <v>1316</v>
      </c>
      <c r="P117" s="55" t="s">
        <v>1317</v>
      </c>
      <c r="Q117" s="54">
        <v>6</v>
      </c>
      <c r="R117" s="14">
        <v>0</v>
      </c>
      <c r="S117" s="14">
        <v>0</v>
      </c>
      <c r="T117" s="14">
        <v>6</v>
      </c>
      <c r="U117" s="14">
        <v>2</v>
      </c>
      <c r="V117" s="14">
        <v>4.25</v>
      </c>
      <c r="W117" s="14" t="s">
        <v>1240</v>
      </c>
      <c r="X117" s="14" t="s">
        <v>1240</v>
      </c>
      <c r="Y117" s="14" t="s">
        <v>1240</v>
      </c>
      <c r="Z117" s="14" t="s">
        <v>1319</v>
      </c>
      <c r="AD117" s="14">
        <v>0</v>
      </c>
      <c r="AE117" s="14">
        <v>0</v>
      </c>
      <c r="AF117" s="14">
        <v>0.48139999999999999</v>
      </c>
      <c r="AG117" s="14">
        <v>2.8172000000000001</v>
      </c>
      <c r="AH117" s="14">
        <v>95.721000000000004</v>
      </c>
      <c r="AI117" s="14">
        <v>0.95389999999999997</v>
      </c>
      <c r="AJ117" s="14">
        <v>2.6499999999999999E-2</v>
      </c>
      <c r="AK117" s="14">
        <v>0</v>
      </c>
      <c r="AL117" s="14">
        <v>0</v>
      </c>
      <c r="AM117" s="14">
        <v>0</v>
      </c>
      <c r="AN117" s="14">
        <v>0</v>
      </c>
      <c r="AO117" s="14">
        <v>0</v>
      </c>
      <c r="AP117" s="14">
        <v>0</v>
      </c>
      <c r="AQ117" s="14">
        <v>0.95221</v>
      </c>
    </row>
    <row r="118" spans="1:43" x14ac:dyDescent="0.2">
      <c r="A118" s="14" t="s">
        <v>834</v>
      </c>
      <c r="B118" s="51" t="s">
        <v>1331</v>
      </c>
      <c r="C118" s="14">
        <v>5</v>
      </c>
      <c r="D118" s="14">
        <v>1</v>
      </c>
      <c r="E118" s="14">
        <v>5</v>
      </c>
      <c r="F118" s="14">
        <v>3</v>
      </c>
      <c r="G118" s="14">
        <v>2</v>
      </c>
      <c r="H118" s="52">
        <v>0</v>
      </c>
      <c r="I118" s="52">
        <v>239.4</v>
      </c>
      <c r="J118" s="53">
        <v>0.98062000000000005</v>
      </c>
      <c r="K118" s="54">
        <v>160.4</v>
      </c>
      <c r="L118" s="55">
        <v>4</v>
      </c>
      <c r="M118" s="55" t="s">
        <v>1314</v>
      </c>
      <c r="N118" s="55" t="s">
        <v>1315</v>
      </c>
      <c r="O118" s="55" t="s">
        <v>1316</v>
      </c>
      <c r="P118" s="55" t="s">
        <v>1317</v>
      </c>
      <c r="Q118" s="54">
        <v>15</v>
      </c>
      <c r="R118" s="14">
        <v>0</v>
      </c>
      <c r="S118" s="14">
        <v>0</v>
      </c>
      <c r="T118" s="14">
        <v>15</v>
      </c>
      <c r="U118" s="14">
        <v>5</v>
      </c>
      <c r="V118" s="14">
        <v>4</v>
      </c>
      <c r="W118" s="14" t="s">
        <v>1240</v>
      </c>
      <c r="X118" s="14" t="s">
        <v>1240</v>
      </c>
      <c r="Y118" s="14" t="s">
        <v>1240</v>
      </c>
      <c r="Z118" s="14" t="s">
        <v>1319</v>
      </c>
      <c r="AD118" s="14">
        <v>0</v>
      </c>
      <c r="AE118" s="14">
        <v>0</v>
      </c>
      <c r="AF118" s="14">
        <v>1.1396999999999999</v>
      </c>
      <c r="AG118" s="14">
        <v>2.2566299999999999</v>
      </c>
      <c r="AH118" s="14">
        <v>95.452500000000001</v>
      </c>
      <c r="AI118" s="14">
        <v>1.1105</v>
      </c>
      <c r="AJ118" s="14">
        <v>2.819E-2</v>
      </c>
      <c r="AK118" s="14">
        <v>0</v>
      </c>
      <c r="AL118" s="14">
        <v>1.6100000000000001E-3</v>
      </c>
      <c r="AM118" s="14">
        <v>0</v>
      </c>
      <c r="AN118" s="14">
        <v>0</v>
      </c>
      <c r="AO118" s="14">
        <v>0</v>
      </c>
      <c r="AP118" s="14">
        <v>1.085E-2</v>
      </c>
      <c r="AQ118" s="14">
        <v>0.95369999999999999</v>
      </c>
    </row>
    <row r="119" spans="1:43" x14ac:dyDescent="0.2">
      <c r="A119" s="14" t="s">
        <v>818</v>
      </c>
      <c r="B119" s="51" t="s">
        <v>1328</v>
      </c>
      <c r="C119" s="14">
        <v>1</v>
      </c>
      <c r="D119" s="14">
        <v>1</v>
      </c>
      <c r="E119" s="14">
        <v>0</v>
      </c>
      <c r="F119" s="14">
        <v>0</v>
      </c>
      <c r="G119" s="14">
        <v>0</v>
      </c>
      <c r="H119" s="52">
        <v>79.55</v>
      </c>
      <c r="I119" s="52">
        <v>590</v>
      </c>
      <c r="J119" s="53">
        <v>0.61</v>
      </c>
      <c r="K119" s="54">
        <v>115</v>
      </c>
      <c r="L119" s="55">
        <v>0.25</v>
      </c>
      <c r="M119" s="55" t="s">
        <v>1314</v>
      </c>
      <c r="N119" s="55" t="s">
        <v>1315</v>
      </c>
      <c r="O119" s="55" t="s">
        <v>1316</v>
      </c>
      <c r="P119" s="55" t="s">
        <v>1317</v>
      </c>
      <c r="Q119" s="54">
        <v>9</v>
      </c>
      <c r="R119" s="14">
        <v>9</v>
      </c>
      <c r="S119" s="14">
        <v>0</v>
      </c>
      <c r="T119" s="14">
        <v>0</v>
      </c>
      <c r="U119" s="14">
        <v>0</v>
      </c>
      <c r="V119" s="14">
        <v>0</v>
      </c>
      <c r="W119" s="14">
        <v>91</v>
      </c>
      <c r="X119" s="14">
        <v>60</v>
      </c>
      <c r="Y119" s="14">
        <v>41.9</v>
      </c>
      <c r="Z119" s="14" t="s">
        <v>1317</v>
      </c>
      <c r="AA119" s="14" t="s">
        <v>1333</v>
      </c>
      <c r="AD119" s="14">
        <v>0</v>
      </c>
      <c r="AE119" s="14">
        <v>0</v>
      </c>
      <c r="AF119" s="14">
        <v>3.1454499999999999</v>
      </c>
      <c r="AG119" s="14">
        <v>2.6313300000000002</v>
      </c>
      <c r="AH119" s="14">
        <v>71.812700000000007</v>
      </c>
      <c r="AI119" s="14">
        <v>10.9595</v>
      </c>
      <c r="AJ119" s="14">
        <v>7.0524800000000001</v>
      </c>
      <c r="AK119" s="14">
        <v>0.66483999999999999</v>
      </c>
      <c r="AL119" s="14">
        <v>2.2003300000000001</v>
      </c>
      <c r="AM119" s="14">
        <v>0.45179000000000002</v>
      </c>
      <c r="AN119" s="14">
        <v>0.56401000000000001</v>
      </c>
      <c r="AO119" s="14">
        <v>0</v>
      </c>
      <c r="AP119" s="14">
        <v>0.51761999999999997</v>
      </c>
      <c r="AQ119" s="14">
        <v>0.52354999999999996</v>
      </c>
    </row>
    <row r="120" spans="1:43" x14ac:dyDescent="0.2">
      <c r="A120" s="14" t="s">
        <v>887</v>
      </c>
      <c r="B120" s="51" t="s">
        <v>1322</v>
      </c>
      <c r="C120" s="14">
        <v>4</v>
      </c>
      <c r="D120" s="14">
        <v>0</v>
      </c>
      <c r="E120" s="14">
        <v>0</v>
      </c>
      <c r="F120" s="14">
        <v>1</v>
      </c>
      <c r="G120" s="14">
        <v>0</v>
      </c>
      <c r="H120" s="52">
        <v>0</v>
      </c>
      <c r="I120" s="52">
        <v>0</v>
      </c>
      <c r="J120" s="53">
        <v>0.42792000000000002</v>
      </c>
      <c r="K120" s="54">
        <v>0</v>
      </c>
      <c r="L120" s="55">
        <v>4</v>
      </c>
      <c r="M120" s="55" t="s">
        <v>1314</v>
      </c>
      <c r="N120" s="55" t="s">
        <v>1315</v>
      </c>
      <c r="O120" s="55" t="s">
        <v>1316</v>
      </c>
      <c r="P120" s="55" t="s">
        <v>1317</v>
      </c>
      <c r="Q120" s="54">
        <v>2</v>
      </c>
      <c r="R120" s="14">
        <v>2</v>
      </c>
      <c r="S120" s="14">
        <v>0</v>
      </c>
      <c r="T120" s="14">
        <v>0</v>
      </c>
      <c r="U120" s="14">
        <v>1</v>
      </c>
      <c r="V120" s="14" t="s">
        <v>1240</v>
      </c>
      <c r="W120" s="14" t="s">
        <v>1240</v>
      </c>
      <c r="X120" s="14" t="s">
        <v>1240</v>
      </c>
      <c r="Y120" s="14" t="s">
        <v>1240</v>
      </c>
      <c r="Z120" s="14" t="s">
        <v>1240</v>
      </c>
      <c r="AD120" s="14">
        <v>0</v>
      </c>
      <c r="AE120" s="14">
        <v>0</v>
      </c>
      <c r="AF120" s="14">
        <v>0.248</v>
      </c>
      <c r="AG120" s="14">
        <v>2.452</v>
      </c>
      <c r="AH120" s="14">
        <v>95.906999999999996</v>
      </c>
      <c r="AI120" s="14">
        <v>1.3720000000000001</v>
      </c>
      <c r="AJ120" s="14">
        <v>2.1000000000000001E-2</v>
      </c>
      <c r="AK120" s="14">
        <v>0</v>
      </c>
      <c r="AL120" s="14">
        <v>0</v>
      </c>
      <c r="AM120" s="14">
        <v>0</v>
      </c>
      <c r="AN120" s="14">
        <v>0</v>
      </c>
      <c r="AO120" s="14">
        <v>0</v>
      </c>
      <c r="AP120" s="14">
        <v>0</v>
      </c>
      <c r="AQ120" s="14">
        <v>0.94801999999999997</v>
      </c>
    </row>
    <row r="121" spans="1:43" x14ac:dyDescent="0.2">
      <c r="A121" s="14" t="s">
        <v>820</v>
      </c>
      <c r="B121" s="51" t="s">
        <v>1328</v>
      </c>
      <c r="C121" s="14">
        <v>1</v>
      </c>
      <c r="D121" s="14">
        <v>3</v>
      </c>
      <c r="E121" s="14">
        <v>0</v>
      </c>
      <c r="F121" s="14">
        <v>3</v>
      </c>
      <c r="G121" s="14">
        <v>1</v>
      </c>
      <c r="H121" s="52">
        <v>0</v>
      </c>
      <c r="I121" s="52">
        <v>20</v>
      </c>
      <c r="J121" s="53">
        <v>0.28000000000000003</v>
      </c>
      <c r="K121" s="54">
        <v>75</v>
      </c>
      <c r="L121" s="55">
        <v>0.7</v>
      </c>
      <c r="M121" s="55" t="s">
        <v>1314</v>
      </c>
      <c r="N121" s="55" t="s">
        <v>1315</v>
      </c>
      <c r="O121" s="55" t="s">
        <v>1316</v>
      </c>
      <c r="P121" s="55" t="s">
        <v>1317</v>
      </c>
      <c r="Q121" s="54">
        <v>9</v>
      </c>
      <c r="R121" s="14">
        <v>9</v>
      </c>
      <c r="S121" s="14">
        <v>0</v>
      </c>
      <c r="T121" s="14">
        <v>0</v>
      </c>
      <c r="U121" s="14">
        <v>0</v>
      </c>
      <c r="V121" s="14">
        <v>0</v>
      </c>
      <c r="W121" s="14">
        <v>34</v>
      </c>
      <c r="X121" s="14">
        <v>60</v>
      </c>
      <c r="Y121" s="14">
        <v>38.4</v>
      </c>
      <c r="Z121" s="14" t="s">
        <v>1317</v>
      </c>
      <c r="AA121" s="14" t="s">
        <v>1332</v>
      </c>
      <c r="AB121" s="14" t="s">
        <v>1325</v>
      </c>
      <c r="AC121" s="14" t="s">
        <v>890</v>
      </c>
      <c r="AD121" s="14">
        <v>0</v>
      </c>
      <c r="AE121" s="14">
        <v>0</v>
      </c>
      <c r="AF121" s="14">
        <v>3.5952199999999999</v>
      </c>
      <c r="AG121" s="14">
        <v>0.84286000000000005</v>
      </c>
      <c r="AH121" s="14">
        <v>78.074399999999997</v>
      </c>
      <c r="AI121" s="14">
        <v>10.1111</v>
      </c>
      <c r="AJ121" s="14">
        <v>4.6084699999999996</v>
      </c>
      <c r="AK121" s="14">
        <v>0.38707999999999998</v>
      </c>
      <c r="AL121" s="14">
        <v>1.39124</v>
      </c>
      <c r="AM121" s="14">
        <v>0.27975</v>
      </c>
      <c r="AN121" s="14">
        <v>0.36277999999999999</v>
      </c>
      <c r="AO121" s="14">
        <v>0</v>
      </c>
      <c r="AP121" s="14">
        <v>0.34712999999999999</v>
      </c>
      <c r="AQ121" s="14">
        <v>0.62273000000000001</v>
      </c>
    </row>
    <row r="122" spans="1:43" x14ac:dyDescent="0.2">
      <c r="A122" s="14" t="s">
        <v>827</v>
      </c>
      <c r="B122" s="51" t="s">
        <v>1331</v>
      </c>
      <c r="C122" s="14">
        <v>2</v>
      </c>
      <c r="D122" s="14">
        <v>1</v>
      </c>
      <c r="E122" s="14">
        <v>1</v>
      </c>
      <c r="F122" s="14">
        <v>2</v>
      </c>
      <c r="G122" s="14">
        <v>2</v>
      </c>
      <c r="H122" s="52" t="s">
        <v>1240</v>
      </c>
      <c r="I122" s="52" t="s">
        <v>1240</v>
      </c>
      <c r="J122" s="53" t="s">
        <v>1240</v>
      </c>
      <c r="K122" s="54" t="s">
        <v>1240</v>
      </c>
      <c r="L122" s="55" t="s">
        <v>1240</v>
      </c>
      <c r="M122" s="55" t="s">
        <v>1314</v>
      </c>
      <c r="N122" s="55" t="s">
        <v>1315</v>
      </c>
      <c r="O122" s="55" t="s">
        <v>1316</v>
      </c>
      <c r="P122" s="55" t="s">
        <v>1317</v>
      </c>
      <c r="Q122" s="54">
        <v>0</v>
      </c>
      <c r="R122" s="14" t="s">
        <v>1240</v>
      </c>
      <c r="S122" s="14" t="s">
        <v>1240</v>
      </c>
      <c r="T122" s="14" t="s">
        <v>1240</v>
      </c>
      <c r="U122" s="14" t="s">
        <v>1240</v>
      </c>
      <c r="V122" s="14" t="s">
        <v>1240</v>
      </c>
      <c r="W122" s="14" t="s">
        <v>1240</v>
      </c>
      <c r="X122" s="14" t="s">
        <v>1240</v>
      </c>
      <c r="Y122" s="14" t="s">
        <v>1240</v>
      </c>
      <c r="Z122" s="14" t="s">
        <v>1319</v>
      </c>
      <c r="AD122" s="14">
        <v>0</v>
      </c>
      <c r="AE122" s="14">
        <v>0</v>
      </c>
      <c r="AF122" s="14">
        <v>0.79730000000000001</v>
      </c>
      <c r="AG122" s="14">
        <v>1.2249000000000001</v>
      </c>
      <c r="AH122" s="14">
        <v>89.763999999999996</v>
      </c>
      <c r="AI122" s="14">
        <v>6.6397000000000004</v>
      </c>
      <c r="AJ122" s="14">
        <v>1.1197999999999999</v>
      </c>
      <c r="AK122" s="14">
        <v>0.17430000000000001</v>
      </c>
      <c r="AL122" s="14">
        <v>0.1663</v>
      </c>
      <c r="AM122" s="14">
        <v>4.6399999999999997E-2</v>
      </c>
      <c r="AN122" s="14">
        <v>2.7300000000000001E-2</v>
      </c>
      <c r="AO122" s="14">
        <v>0</v>
      </c>
      <c r="AP122" s="14">
        <v>3.9899999999999998E-2</v>
      </c>
      <c r="AQ122" s="14">
        <v>0.81903000000000004</v>
      </c>
    </row>
    <row r="123" spans="1:43" x14ac:dyDescent="0.2">
      <c r="A123" s="14" t="s">
        <v>840</v>
      </c>
      <c r="B123" s="51" t="s">
        <v>1328</v>
      </c>
      <c r="C123" s="14">
        <v>2</v>
      </c>
      <c r="D123" s="14">
        <v>6</v>
      </c>
      <c r="E123" s="14">
        <v>0</v>
      </c>
      <c r="F123" s="14">
        <v>6</v>
      </c>
      <c r="G123" s="14">
        <v>5</v>
      </c>
      <c r="H123" s="52">
        <v>32.44</v>
      </c>
      <c r="I123" s="52">
        <v>122</v>
      </c>
      <c r="J123" s="53">
        <v>0.91</v>
      </c>
      <c r="K123" s="54">
        <v>100</v>
      </c>
      <c r="L123" s="55">
        <v>1.1000000000000001</v>
      </c>
      <c r="M123" s="55" t="s">
        <v>1314</v>
      </c>
      <c r="N123" s="55" t="s">
        <v>1315</v>
      </c>
      <c r="O123" s="55" t="s">
        <v>1316</v>
      </c>
      <c r="P123" s="55" t="s">
        <v>1317</v>
      </c>
      <c r="Q123" s="54">
        <v>12</v>
      </c>
      <c r="R123" s="14">
        <v>12</v>
      </c>
      <c r="S123" s="14">
        <v>0</v>
      </c>
      <c r="T123" s="14">
        <v>0</v>
      </c>
      <c r="U123" s="14">
        <v>0</v>
      </c>
      <c r="V123" s="14">
        <v>0</v>
      </c>
      <c r="W123" s="14">
        <v>91</v>
      </c>
      <c r="X123" s="14">
        <v>60</v>
      </c>
      <c r="Y123" s="14">
        <v>41.5</v>
      </c>
      <c r="Z123" s="14" t="s">
        <v>1317</v>
      </c>
      <c r="AA123" s="14" t="s">
        <v>1321</v>
      </c>
      <c r="AB123" s="14" t="s">
        <v>1325</v>
      </c>
      <c r="AC123" s="14" t="s">
        <v>823</v>
      </c>
      <c r="AD123" s="14">
        <v>0</v>
      </c>
      <c r="AE123" s="14">
        <v>0</v>
      </c>
      <c r="AF123" s="14">
        <v>2.0630199999999999</v>
      </c>
      <c r="AG123" s="14">
        <v>1.41195</v>
      </c>
      <c r="AH123" s="14">
        <v>79.322000000000003</v>
      </c>
      <c r="AI123" s="14">
        <v>9.5030000000000001</v>
      </c>
      <c r="AJ123" s="14">
        <v>4.4841800000000003</v>
      </c>
      <c r="AK123" s="14">
        <v>0.37157000000000001</v>
      </c>
      <c r="AL123" s="14">
        <v>1.20417</v>
      </c>
      <c r="AM123" s="14">
        <v>0.26223000000000002</v>
      </c>
      <c r="AN123" s="14">
        <v>0.33350999999999997</v>
      </c>
      <c r="AO123" s="14">
        <v>0</v>
      </c>
      <c r="AP123" s="14">
        <v>0.35121999999999998</v>
      </c>
      <c r="AQ123" s="14">
        <v>0.63671</v>
      </c>
    </row>
    <row r="124" spans="1:43" x14ac:dyDescent="0.2">
      <c r="A124" s="14" t="s">
        <v>831</v>
      </c>
      <c r="B124" s="51" t="s">
        <v>1331</v>
      </c>
      <c r="C124" s="14">
        <v>5</v>
      </c>
      <c r="D124" s="14">
        <v>3</v>
      </c>
      <c r="E124" s="14">
        <v>5</v>
      </c>
      <c r="F124" s="14">
        <v>2</v>
      </c>
      <c r="G124" s="14">
        <v>5</v>
      </c>
      <c r="H124" s="52">
        <v>0</v>
      </c>
      <c r="I124" s="52">
        <v>187.1</v>
      </c>
      <c r="J124" s="53">
        <v>4.06107</v>
      </c>
      <c r="K124" s="54">
        <v>239.6</v>
      </c>
      <c r="L124" s="55">
        <v>2</v>
      </c>
      <c r="M124" s="55" t="s">
        <v>1314</v>
      </c>
      <c r="N124" s="55" t="s">
        <v>1315</v>
      </c>
      <c r="O124" s="55" t="s">
        <v>1316</v>
      </c>
      <c r="P124" s="55" t="s">
        <v>1317</v>
      </c>
      <c r="Q124" s="54">
        <v>15</v>
      </c>
      <c r="R124" s="14">
        <v>0</v>
      </c>
      <c r="S124" s="14">
        <v>0</v>
      </c>
      <c r="T124" s="14">
        <v>15</v>
      </c>
      <c r="U124" s="14">
        <v>5</v>
      </c>
      <c r="V124" s="14">
        <v>3.3</v>
      </c>
      <c r="W124" s="14" t="s">
        <v>1240</v>
      </c>
      <c r="X124" s="14" t="s">
        <v>1240</v>
      </c>
      <c r="Y124" s="14" t="s">
        <v>1240</v>
      </c>
      <c r="Z124" s="14" t="s">
        <v>1319</v>
      </c>
      <c r="AD124" s="14">
        <v>0</v>
      </c>
      <c r="AE124" s="14">
        <v>0</v>
      </c>
      <c r="AF124" s="14">
        <v>0.75060000000000004</v>
      </c>
      <c r="AG124" s="14">
        <v>2.5365000000000002</v>
      </c>
      <c r="AH124" s="14">
        <v>95.573099999999997</v>
      </c>
      <c r="AI124" s="14">
        <v>1.1091</v>
      </c>
      <c r="AJ124" s="14">
        <v>3.0800000000000001E-2</v>
      </c>
      <c r="AK124" s="14">
        <v>0</v>
      </c>
      <c r="AL124" s="14">
        <v>0</v>
      </c>
      <c r="AM124" s="14">
        <v>0</v>
      </c>
      <c r="AN124" s="14">
        <v>0</v>
      </c>
      <c r="AO124" s="14">
        <v>0</v>
      </c>
      <c r="AP124" s="14">
        <v>0</v>
      </c>
      <c r="AQ124" s="14">
        <v>0.95172999999999996</v>
      </c>
    </row>
    <row r="125" spans="1:43" x14ac:dyDescent="0.2">
      <c r="A125" s="14" t="s">
        <v>828</v>
      </c>
      <c r="B125" s="51" t="s">
        <v>1331</v>
      </c>
      <c r="C125" s="14">
        <v>1</v>
      </c>
      <c r="D125" s="14">
        <v>0</v>
      </c>
      <c r="E125" s="14">
        <v>2</v>
      </c>
      <c r="F125" s="14">
        <v>0</v>
      </c>
      <c r="G125" s="14">
        <v>0</v>
      </c>
      <c r="H125" s="52">
        <v>0</v>
      </c>
      <c r="I125" s="52">
        <v>6</v>
      </c>
      <c r="J125" s="53">
        <v>0.66400000000000003</v>
      </c>
      <c r="K125" s="54">
        <v>150</v>
      </c>
      <c r="L125" s="55">
        <v>4</v>
      </c>
      <c r="M125" s="55" t="s">
        <v>1314</v>
      </c>
      <c r="N125" s="55" t="s">
        <v>1315</v>
      </c>
      <c r="O125" s="55" t="s">
        <v>1316</v>
      </c>
      <c r="P125" s="55" t="s">
        <v>1317</v>
      </c>
      <c r="Q125" s="54">
        <v>3</v>
      </c>
      <c r="R125" s="14">
        <v>0</v>
      </c>
      <c r="S125" s="14">
        <v>0</v>
      </c>
      <c r="T125" s="14">
        <v>3</v>
      </c>
      <c r="U125" s="14">
        <v>1</v>
      </c>
      <c r="V125" s="14">
        <v>0.25</v>
      </c>
      <c r="W125" s="14" t="s">
        <v>1240</v>
      </c>
      <c r="X125" s="14" t="s">
        <v>1240</v>
      </c>
      <c r="Y125" s="14" t="s">
        <v>1240</v>
      </c>
      <c r="Z125" s="14" t="s">
        <v>1319</v>
      </c>
      <c r="AD125" s="14">
        <v>0</v>
      </c>
      <c r="AE125" s="14">
        <v>0</v>
      </c>
      <c r="AF125" s="14">
        <v>0.40770000000000001</v>
      </c>
      <c r="AG125" s="14">
        <v>2.3582000000000001</v>
      </c>
      <c r="AH125" s="14">
        <v>95.6023</v>
      </c>
      <c r="AI125" s="14">
        <v>1.6318999999999999</v>
      </c>
      <c r="AJ125" s="14">
        <v>0</v>
      </c>
      <c r="AK125" s="14">
        <v>0</v>
      </c>
      <c r="AL125" s="14">
        <v>0</v>
      </c>
      <c r="AM125" s="14">
        <v>0</v>
      </c>
      <c r="AN125" s="14">
        <v>0</v>
      </c>
      <c r="AO125" s="14">
        <v>0</v>
      </c>
      <c r="AP125" s="14">
        <v>0</v>
      </c>
      <c r="AQ125" s="14">
        <v>0.94445999999999997</v>
      </c>
    </row>
    <row r="126" spans="1:43" x14ac:dyDescent="0.2">
      <c r="A126" s="14" t="s">
        <v>829</v>
      </c>
      <c r="B126" s="51" t="s">
        <v>1331</v>
      </c>
      <c r="C126" s="14">
        <v>5</v>
      </c>
      <c r="D126" s="14">
        <v>1</v>
      </c>
      <c r="E126" s="14">
        <v>5</v>
      </c>
      <c r="F126" s="14">
        <v>2</v>
      </c>
      <c r="G126" s="14">
        <v>0</v>
      </c>
      <c r="H126" s="52">
        <v>0</v>
      </c>
      <c r="I126" s="52">
        <v>21.400000000000002</v>
      </c>
      <c r="J126" s="53">
        <v>1.391</v>
      </c>
      <c r="K126" s="54">
        <v>192.5</v>
      </c>
      <c r="L126" s="55">
        <v>4</v>
      </c>
      <c r="M126" s="55" t="s">
        <v>1314</v>
      </c>
      <c r="N126" s="55" t="s">
        <v>1315</v>
      </c>
      <c r="O126" s="55" t="s">
        <v>1316</v>
      </c>
      <c r="P126" s="55" t="s">
        <v>1317</v>
      </c>
      <c r="Q126" s="54">
        <v>16</v>
      </c>
      <c r="R126" s="14">
        <v>0</v>
      </c>
      <c r="S126" s="14">
        <v>0</v>
      </c>
      <c r="T126" s="14">
        <v>16</v>
      </c>
      <c r="U126" s="14">
        <v>4</v>
      </c>
      <c r="V126" s="14">
        <v>6</v>
      </c>
      <c r="W126" s="14" t="s">
        <v>1240</v>
      </c>
      <c r="X126" s="14" t="s">
        <v>1240</v>
      </c>
      <c r="Y126" s="14" t="s">
        <v>1240</v>
      </c>
      <c r="Z126" s="14" t="s">
        <v>1319</v>
      </c>
      <c r="AD126" s="14">
        <v>0</v>
      </c>
      <c r="AE126" s="14">
        <v>0</v>
      </c>
      <c r="AF126" s="14">
        <v>0.44879999999999998</v>
      </c>
      <c r="AG126" s="14">
        <v>2.81</v>
      </c>
      <c r="AH126" s="14">
        <v>95.228999999999999</v>
      </c>
      <c r="AI126" s="14">
        <v>1.4698</v>
      </c>
      <c r="AJ126" s="14">
        <v>4.24E-2</v>
      </c>
      <c r="AK126" s="14">
        <v>0</v>
      </c>
      <c r="AL126" s="14">
        <v>0</v>
      </c>
      <c r="AM126" s="14">
        <v>0</v>
      </c>
      <c r="AN126" s="14">
        <v>0</v>
      </c>
      <c r="AO126" s="14">
        <v>0</v>
      </c>
      <c r="AP126" s="14">
        <v>0</v>
      </c>
      <c r="AQ126" s="14">
        <v>0.94186999999999999</v>
      </c>
    </row>
    <row r="127" spans="1:43" x14ac:dyDescent="0.2">
      <c r="A127" s="14" t="s">
        <v>821</v>
      </c>
      <c r="B127" s="51" t="s">
        <v>1328</v>
      </c>
      <c r="C127" s="14">
        <v>3</v>
      </c>
      <c r="D127" s="14">
        <v>4</v>
      </c>
      <c r="E127" s="14">
        <v>0</v>
      </c>
      <c r="F127" s="14">
        <v>4</v>
      </c>
      <c r="G127" s="14">
        <v>1</v>
      </c>
      <c r="H127" s="52">
        <v>43.33</v>
      </c>
      <c r="I127" s="52">
        <v>385</v>
      </c>
      <c r="J127" s="53">
        <v>2.0699999999999998</v>
      </c>
      <c r="K127" s="54">
        <v>92</v>
      </c>
      <c r="L127" s="55">
        <v>0.8</v>
      </c>
      <c r="M127" s="55" t="s">
        <v>1314</v>
      </c>
      <c r="N127" s="55" t="s">
        <v>1315</v>
      </c>
      <c r="O127" s="55" t="s">
        <v>1316</v>
      </c>
      <c r="P127" s="55" t="s">
        <v>1317</v>
      </c>
      <c r="Q127" s="54">
        <v>10</v>
      </c>
      <c r="R127" s="14">
        <v>10</v>
      </c>
      <c r="S127" s="14">
        <v>0</v>
      </c>
      <c r="T127" s="14">
        <v>0</v>
      </c>
      <c r="U127" s="14">
        <v>0</v>
      </c>
      <c r="V127" s="14">
        <v>0</v>
      </c>
      <c r="W127" s="14">
        <v>75</v>
      </c>
      <c r="X127" s="14">
        <v>60</v>
      </c>
      <c r="Y127" s="14">
        <v>42.8</v>
      </c>
      <c r="Z127" s="14" t="s">
        <v>1317</v>
      </c>
      <c r="AA127" s="14" t="s">
        <v>1321</v>
      </c>
      <c r="AB127" s="14" t="s">
        <v>1325</v>
      </c>
      <c r="AC127" s="14" t="s">
        <v>886</v>
      </c>
      <c r="AD127" s="14">
        <v>0</v>
      </c>
      <c r="AE127" s="14">
        <v>0</v>
      </c>
      <c r="AF127" s="14">
        <v>2.0575999999999999</v>
      </c>
      <c r="AG127" s="14">
        <v>4.0498700000000003</v>
      </c>
      <c r="AH127" s="14">
        <v>77.189899999999994</v>
      </c>
      <c r="AI127" s="14">
        <v>9.5391999999999992</v>
      </c>
      <c r="AJ127" s="14">
        <v>4.7537599999999998</v>
      </c>
      <c r="AK127" s="14">
        <v>0.38435000000000002</v>
      </c>
      <c r="AL127" s="14">
        <v>1.20045</v>
      </c>
      <c r="AM127" s="14">
        <v>0.25957999999999998</v>
      </c>
      <c r="AN127" s="14">
        <v>0.31719999999999998</v>
      </c>
      <c r="AO127" s="14">
        <v>0</v>
      </c>
      <c r="AP127" s="14">
        <v>0.31347999999999998</v>
      </c>
      <c r="AQ127" s="14">
        <v>0.61416000000000004</v>
      </c>
    </row>
    <row r="128" spans="1:43" x14ac:dyDescent="0.2">
      <c r="A128" s="14" t="s">
        <v>819</v>
      </c>
      <c r="B128" s="51" t="s">
        <v>1328</v>
      </c>
      <c r="C128" s="14">
        <v>3</v>
      </c>
      <c r="D128" s="14">
        <v>5</v>
      </c>
      <c r="E128" s="14">
        <v>0</v>
      </c>
      <c r="F128" s="14">
        <v>5</v>
      </c>
      <c r="G128" s="14">
        <v>3</v>
      </c>
      <c r="H128" s="52">
        <v>155.32</v>
      </c>
      <c r="I128" s="52">
        <v>156</v>
      </c>
      <c r="J128" s="53">
        <v>0.71</v>
      </c>
      <c r="K128" s="54">
        <v>82</v>
      </c>
      <c r="L128" s="55">
        <v>0.6</v>
      </c>
      <c r="M128" s="55" t="s">
        <v>1314</v>
      </c>
      <c r="N128" s="55" t="s">
        <v>1315</v>
      </c>
      <c r="O128" s="55" t="s">
        <v>1316</v>
      </c>
      <c r="P128" s="55" t="s">
        <v>1317</v>
      </c>
      <c r="Q128" s="54">
        <v>23</v>
      </c>
      <c r="R128" s="14">
        <v>23</v>
      </c>
      <c r="S128" s="14">
        <v>0</v>
      </c>
      <c r="T128" s="14">
        <v>0</v>
      </c>
      <c r="U128" s="14">
        <v>0</v>
      </c>
      <c r="V128" s="14">
        <v>0</v>
      </c>
      <c r="W128" s="14">
        <v>46</v>
      </c>
      <c r="X128" s="14">
        <v>60</v>
      </c>
      <c r="Y128" s="14">
        <v>42.1</v>
      </c>
      <c r="Z128" s="14" t="s">
        <v>1317</v>
      </c>
      <c r="AA128" s="14" t="s">
        <v>1321</v>
      </c>
      <c r="AD128" s="14">
        <v>0</v>
      </c>
      <c r="AE128" s="14">
        <v>0</v>
      </c>
      <c r="AF128" s="14">
        <v>1.76892</v>
      </c>
      <c r="AG128" s="14">
        <v>1.27125</v>
      </c>
      <c r="AH128" s="14">
        <v>80.247</v>
      </c>
      <c r="AI128" s="14">
        <v>9.3686000000000007</v>
      </c>
      <c r="AJ128" s="14">
        <v>4.5079500000000001</v>
      </c>
      <c r="AK128" s="14">
        <v>0.38290000000000002</v>
      </c>
      <c r="AL128" s="14">
        <v>1.36798</v>
      </c>
      <c r="AM128" s="14">
        <v>0.29244999999999999</v>
      </c>
      <c r="AN128" s="14">
        <v>0.39484999999999998</v>
      </c>
      <c r="AO128" s="14">
        <v>0</v>
      </c>
      <c r="AP128" s="14">
        <v>0.39811000000000002</v>
      </c>
      <c r="AQ128" s="14">
        <v>0.63382000000000005</v>
      </c>
    </row>
    <row r="129" spans="1:43" x14ac:dyDescent="0.2">
      <c r="A129" s="14" t="s">
        <v>832</v>
      </c>
      <c r="B129" s="51" t="s">
        <v>1331</v>
      </c>
      <c r="C129" s="14">
        <v>5</v>
      </c>
      <c r="D129" s="14">
        <v>2</v>
      </c>
      <c r="E129" s="14">
        <v>3</v>
      </c>
      <c r="F129" s="14">
        <v>1</v>
      </c>
      <c r="G129" s="14">
        <v>2</v>
      </c>
      <c r="H129" s="52">
        <v>0</v>
      </c>
      <c r="I129" s="52">
        <v>91.7</v>
      </c>
      <c r="J129" s="53">
        <v>2.9022300000000003</v>
      </c>
      <c r="K129" s="54">
        <v>147.4</v>
      </c>
      <c r="L129" s="55">
        <v>5</v>
      </c>
      <c r="M129" s="55" t="s">
        <v>1314</v>
      </c>
      <c r="N129" s="55" t="s">
        <v>1315</v>
      </c>
      <c r="O129" s="55" t="s">
        <v>1316</v>
      </c>
      <c r="P129" s="55" t="s">
        <v>1317</v>
      </c>
      <c r="Q129" s="54">
        <v>15</v>
      </c>
      <c r="R129" s="14">
        <v>0</v>
      </c>
      <c r="S129" s="14">
        <v>0</v>
      </c>
      <c r="T129" s="14">
        <v>15</v>
      </c>
      <c r="U129" s="14">
        <v>5</v>
      </c>
      <c r="V129" s="14">
        <v>2.82</v>
      </c>
      <c r="W129" s="14" t="s">
        <v>1240</v>
      </c>
      <c r="X129" s="14" t="s">
        <v>1240</v>
      </c>
      <c r="Y129" s="14" t="s">
        <v>1240</v>
      </c>
      <c r="Z129" s="14" t="s">
        <v>1319</v>
      </c>
      <c r="AD129" s="14">
        <v>0</v>
      </c>
      <c r="AE129" s="14">
        <v>0</v>
      </c>
      <c r="AF129" s="14">
        <v>0.81240000000000001</v>
      </c>
      <c r="AG129" s="14">
        <v>2.0939999999999999</v>
      </c>
      <c r="AH129" s="14">
        <v>95.641900000000007</v>
      </c>
      <c r="AI129" s="14">
        <v>1.4079999999999999</v>
      </c>
      <c r="AJ129" s="14">
        <v>4.36E-2</v>
      </c>
      <c r="AK129" s="14">
        <v>0</v>
      </c>
      <c r="AL129" s="14">
        <v>0</v>
      </c>
      <c r="AM129" s="14">
        <v>0</v>
      </c>
      <c r="AN129" s="14">
        <v>0</v>
      </c>
      <c r="AO129" s="14">
        <v>0</v>
      </c>
      <c r="AP129" s="14">
        <v>0</v>
      </c>
      <c r="AQ129" s="14">
        <v>0.94993000000000005</v>
      </c>
    </row>
    <row r="130" spans="1:43" x14ac:dyDescent="0.2">
      <c r="A130" s="14" t="s">
        <v>836</v>
      </c>
      <c r="B130" s="51" t="s">
        <v>1331</v>
      </c>
      <c r="C130" s="14">
        <v>5</v>
      </c>
      <c r="D130" s="14">
        <v>0</v>
      </c>
      <c r="E130" s="14">
        <v>0</v>
      </c>
      <c r="F130" s="14">
        <v>5</v>
      </c>
      <c r="G130" s="14">
        <v>1</v>
      </c>
      <c r="H130" s="52">
        <v>0</v>
      </c>
      <c r="I130" s="52">
        <v>255.60000000000002</v>
      </c>
      <c r="J130" s="53">
        <v>6.875770000000001</v>
      </c>
      <c r="K130" s="54">
        <v>330.8</v>
      </c>
      <c r="L130" s="55">
        <v>2</v>
      </c>
      <c r="M130" s="55" t="s">
        <v>1314</v>
      </c>
      <c r="N130" s="55" t="s">
        <v>1315</v>
      </c>
      <c r="O130" s="55" t="s">
        <v>1316</v>
      </c>
      <c r="P130" s="55" t="s">
        <v>1317</v>
      </c>
      <c r="Q130" s="54">
        <v>15</v>
      </c>
      <c r="R130" s="14">
        <v>0</v>
      </c>
      <c r="S130" s="14">
        <v>0</v>
      </c>
      <c r="T130" s="14">
        <v>15</v>
      </c>
      <c r="U130" s="14">
        <v>5</v>
      </c>
      <c r="V130" s="14">
        <v>10.75</v>
      </c>
      <c r="W130" s="14" t="s">
        <v>1240</v>
      </c>
      <c r="X130" s="14" t="s">
        <v>1240</v>
      </c>
      <c r="Y130" s="14" t="s">
        <v>1240</v>
      </c>
      <c r="Z130" s="14" t="s">
        <v>1319</v>
      </c>
      <c r="AD130" s="14">
        <v>0</v>
      </c>
      <c r="AE130" s="14">
        <v>0</v>
      </c>
      <c r="AF130" s="14">
        <v>0.83087999999999995</v>
      </c>
      <c r="AG130" s="14">
        <v>2.43866</v>
      </c>
      <c r="AH130" s="14">
        <v>95.870699999999999</v>
      </c>
      <c r="AI130" s="14">
        <v>0.83309999999999995</v>
      </c>
      <c r="AJ130" s="14">
        <v>1.8579999999999999E-2</v>
      </c>
      <c r="AK130" s="14">
        <v>0</v>
      </c>
      <c r="AL130" s="14">
        <v>1.24E-3</v>
      </c>
      <c r="AM130" s="14">
        <v>0</v>
      </c>
      <c r="AN130" s="14">
        <v>0</v>
      </c>
      <c r="AO130" s="14">
        <v>0</v>
      </c>
      <c r="AP130" s="14">
        <v>6.8599999999999998E-3</v>
      </c>
      <c r="AQ130" s="14">
        <v>0.95796999999999999</v>
      </c>
    </row>
    <row r="131" spans="1:43" x14ac:dyDescent="0.2">
      <c r="A131" s="14" t="s">
        <v>888</v>
      </c>
      <c r="B131" s="51" t="s">
        <v>1322</v>
      </c>
      <c r="C131" s="14">
        <v>1</v>
      </c>
      <c r="D131" s="14">
        <v>0</v>
      </c>
      <c r="E131" s="14">
        <v>0</v>
      </c>
      <c r="F131" s="14">
        <v>0</v>
      </c>
      <c r="G131" s="14">
        <v>1</v>
      </c>
      <c r="H131" s="52">
        <v>0</v>
      </c>
      <c r="I131" s="52">
        <v>2.34</v>
      </c>
      <c r="J131" s="53">
        <v>0.24733000000000002</v>
      </c>
      <c r="K131" s="54">
        <v>61</v>
      </c>
      <c r="L131" s="55">
        <v>5</v>
      </c>
      <c r="M131" s="55" t="s">
        <v>1314</v>
      </c>
      <c r="N131" s="55" t="s">
        <v>1315</v>
      </c>
      <c r="O131" s="55" t="s">
        <v>1316</v>
      </c>
      <c r="P131" s="55" t="s">
        <v>1317</v>
      </c>
      <c r="Q131" s="54">
        <v>2</v>
      </c>
      <c r="R131" s="14">
        <v>2</v>
      </c>
      <c r="S131" s="14">
        <v>0</v>
      </c>
      <c r="T131" s="14">
        <v>0</v>
      </c>
      <c r="U131" s="14">
        <v>1</v>
      </c>
      <c r="V131" s="14" t="s">
        <v>1240</v>
      </c>
      <c r="W131" s="14" t="s">
        <v>1240</v>
      </c>
      <c r="X131" s="14" t="s">
        <v>1240</v>
      </c>
      <c r="Y131" s="14" t="s">
        <v>1240</v>
      </c>
      <c r="Z131" s="14" t="s">
        <v>1240</v>
      </c>
      <c r="AD131" s="14">
        <v>0</v>
      </c>
      <c r="AE131" s="14">
        <v>0</v>
      </c>
      <c r="AF131" s="14">
        <v>0.4148</v>
      </c>
      <c r="AG131" s="14">
        <v>3.2023000000000001</v>
      </c>
      <c r="AH131" s="14">
        <v>95.266199999999998</v>
      </c>
      <c r="AI131" s="14">
        <v>1.1009</v>
      </c>
      <c r="AJ131" s="14">
        <v>1.5599999999999999E-2</v>
      </c>
      <c r="AK131" s="14">
        <v>0</v>
      </c>
      <c r="AL131" s="14">
        <v>0</v>
      </c>
      <c r="AM131" s="14">
        <v>0</v>
      </c>
      <c r="AN131" s="14">
        <v>0</v>
      </c>
      <c r="AO131" s="14">
        <v>0</v>
      </c>
      <c r="AP131" s="14">
        <v>0</v>
      </c>
      <c r="AQ131" s="14">
        <v>0.94588000000000005</v>
      </c>
    </row>
    <row r="132" spans="1:43" x14ac:dyDescent="0.2">
      <c r="A132" s="14" t="s">
        <v>838</v>
      </c>
      <c r="B132" s="51" t="s">
        <v>1331</v>
      </c>
      <c r="C132" s="14">
        <v>3</v>
      </c>
      <c r="D132" s="14">
        <v>1</v>
      </c>
      <c r="E132" s="14">
        <v>4</v>
      </c>
      <c r="F132" s="14">
        <v>1</v>
      </c>
      <c r="G132" s="14">
        <v>2</v>
      </c>
      <c r="H132" s="52">
        <v>0</v>
      </c>
      <c r="I132" s="52">
        <v>61.1</v>
      </c>
      <c r="J132" s="53">
        <v>1.7018499999999999</v>
      </c>
      <c r="K132" s="54">
        <v>226.66666666666666</v>
      </c>
      <c r="L132" s="55">
        <v>2</v>
      </c>
      <c r="M132" s="55" t="s">
        <v>1314</v>
      </c>
      <c r="N132" s="55" t="s">
        <v>1315</v>
      </c>
      <c r="O132" s="55" t="s">
        <v>1316</v>
      </c>
      <c r="P132" s="55" t="s">
        <v>1317</v>
      </c>
      <c r="Q132" s="54">
        <v>9</v>
      </c>
      <c r="R132" s="14">
        <v>0</v>
      </c>
      <c r="S132" s="14">
        <v>0</v>
      </c>
      <c r="T132" s="14">
        <v>9</v>
      </c>
      <c r="U132" s="14">
        <v>3</v>
      </c>
      <c r="V132" s="14">
        <v>3.8</v>
      </c>
      <c r="W132" s="14" t="s">
        <v>1240</v>
      </c>
      <c r="X132" s="14" t="s">
        <v>1240</v>
      </c>
      <c r="Y132" s="14" t="s">
        <v>1240</v>
      </c>
      <c r="Z132" s="14" t="s">
        <v>1319</v>
      </c>
      <c r="AD132" s="14">
        <v>0</v>
      </c>
      <c r="AE132" s="14">
        <v>0</v>
      </c>
      <c r="AF132" s="14">
        <v>0.85860000000000003</v>
      </c>
      <c r="AG132" s="14">
        <v>2.3959000000000001</v>
      </c>
      <c r="AH132" s="14">
        <v>95.821100000000001</v>
      </c>
      <c r="AI132" s="14">
        <v>0.89980000000000004</v>
      </c>
      <c r="AJ132" s="14">
        <v>2.46E-2</v>
      </c>
      <c r="AK132" s="14">
        <v>0</v>
      </c>
      <c r="AL132" s="14">
        <v>0</v>
      </c>
      <c r="AM132" s="14">
        <v>0</v>
      </c>
      <c r="AN132" s="14">
        <v>0</v>
      </c>
      <c r="AO132" s="14">
        <v>0</v>
      </c>
      <c r="AP132" s="14">
        <v>0</v>
      </c>
      <c r="AQ132" s="14">
        <v>0.95735000000000003</v>
      </c>
    </row>
    <row r="133" spans="1:43" x14ac:dyDescent="0.2">
      <c r="A133" s="14" t="s">
        <v>889</v>
      </c>
      <c r="B133" s="51" t="s">
        <v>1322</v>
      </c>
      <c r="C133" s="14">
        <v>1</v>
      </c>
      <c r="D133" s="14">
        <v>0</v>
      </c>
      <c r="E133" s="14">
        <v>1</v>
      </c>
      <c r="F133" s="14">
        <v>0</v>
      </c>
      <c r="G133" s="14">
        <v>0</v>
      </c>
      <c r="H133" s="52">
        <v>0</v>
      </c>
      <c r="I133" s="52">
        <v>5.85</v>
      </c>
      <c r="J133" s="53">
        <v>0.22372999999999998</v>
      </c>
      <c r="K133" s="54">
        <v>64</v>
      </c>
      <c r="L133" s="55">
        <v>5</v>
      </c>
      <c r="M133" s="55" t="s">
        <v>1314</v>
      </c>
      <c r="N133" s="55" t="s">
        <v>1315</v>
      </c>
      <c r="O133" s="55" t="s">
        <v>1316</v>
      </c>
      <c r="P133" s="55" t="s">
        <v>1317</v>
      </c>
      <c r="Q133" s="54">
        <v>2</v>
      </c>
      <c r="R133" s="14">
        <v>2</v>
      </c>
      <c r="S133" s="14">
        <v>0</v>
      </c>
      <c r="T133" s="14">
        <v>0</v>
      </c>
      <c r="U133" s="14">
        <v>1</v>
      </c>
      <c r="V133" s="14" t="s">
        <v>1240</v>
      </c>
      <c r="W133" s="14" t="s">
        <v>1240</v>
      </c>
      <c r="X133" s="14" t="s">
        <v>1240</v>
      </c>
      <c r="Y133" s="14" t="s">
        <v>1240</v>
      </c>
      <c r="Z133" s="14" t="s">
        <v>1240</v>
      </c>
      <c r="AD133" s="14">
        <v>0</v>
      </c>
      <c r="AE133" s="14">
        <v>0</v>
      </c>
      <c r="AF133" s="14">
        <v>0.35070000000000001</v>
      </c>
      <c r="AG133" s="14">
        <v>3.0222000000000002</v>
      </c>
      <c r="AH133" s="14">
        <v>95.508399999999995</v>
      </c>
      <c r="AI133" s="14">
        <v>1.1026</v>
      </c>
      <c r="AJ133" s="14">
        <v>1.5800000000000002E-2</v>
      </c>
      <c r="AK133" s="14">
        <v>0</v>
      </c>
      <c r="AL133" s="14">
        <v>0</v>
      </c>
      <c r="AM133" s="14">
        <v>0</v>
      </c>
      <c r="AN133" s="14">
        <v>0</v>
      </c>
      <c r="AO133" s="14">
        <v>0</v>
      </c>
      <c r="AP133" s="14">
        <v>0</v>
      </c>
      <c r="AQ133" s="14">
        <v>0.94765999999999995</v>
      </c>
    </row>
    <row r="134" spans="1:43" x14ac:dyDescent="0.2">
      <c r="A134" s="14" t="s">
        <v>856</v>
      </c>
      <c r="B134" s="51" t="s">
        <v>1327</v>
      </c>
      <c r="C134" s="14">
        <v>1</v>
      </c>
      <c r="D134" s="14">
        <v>3</v>
      </c>
      <c r="E134" s="14">
        <v>0</v>
      </c>
      <c r="F134" s="14">
        <v>0</v>
      </c>
      <c r="G134" s="14">
        <v>4</v>
      </c>
      <c r="H134" s="52">
        <v>7.4318181818181825E-2</v>
      </c>
      <c r="I134" s="52">
        <v>0</v>
      </c>
      <c r="J134" s="53">
        <v>9.427272727272726E-4</v>
      </c>
      <c r="K134" s="54">
        <v>364</v>
      </c>
      <c r="L134" s="55">
        <v>2</v>
      </c>
      <c r="M134" s="55" t="s">
        <v>1314</v>
      </c>
      <c r="N134" s="55" t="s">
        <v>1334</v>
      </c>
      <c r="O134" s="55" t="s">
        <v>1329</v>
      </c>
      <c r="P134" s="55" t="s">
        <v>1317</v>
      </c>
      <c r="Q134" s="54">
        <v>3</v>
      </c>
      <c r="R134" s="14">
        <v>2</v>
      </c>
      <c r="S134" s="14">
        <v>0</v>
      </c>
      <c r="T134" s="14">
        <v>1</v>
      </c>
      <c r="U134" s="14">
        <v>0</v>
      </c>
      <c r="V134" s="14" t="s">
        <v>1240</v>
      </c>
      <c r="W134" s="14">
        <v>170</v>
      </c>
      <c r="X134" s="14">
        <v>98</v>
      </c>
      <c r="Y134" s="14">
        <v>48.2</v>
      </c>
      <c r="Z134" s="14" t="s">
        <v>1317</v>
      </c>
      <c r="AA134" s="14" t="s">
        <v>1321</v>
      </c>
      <c r="AB134" s="14" t="s">
        <v>1325</v>
      </c>
      <c r="AC134" s="14" t="s">
        <v>857</v>
      </c>
      <c r="AD134" s="14">
        <v>0</v>
      </c>
      <c r="AE134" s="14">
        <v>0</v>
      </c>
      <c r="AF134" s="14">
        <v>0.46200000000000002</v>
      </c>
      <c r="AG134" s="14">
        <v>3.1059999999999999</v>
      </c>
      <c r="AH134" s="14">
        <v>76.427000000000007</v>
      </c>
      <c r="AI134" s="14">
        <v>10.693</v>
      </c>
      <c r="AJ134" s="14">
        <v>4.8739999999999997</v>
      </c>
      <c r="AK134" s="14">
        <v>0.99399999999999999</v>
      </c>
      <c r="AL134" s="14">
        <v>2.177</v>
      </c>
      <c r="AM134" s="14">
        <v>0.19500000000000001</v>
      </c>
      <c r="AN134" s="14">
        <v>0.21099999999999999</v>
      </c>
      <c r="AO134" s="14">
        <v>0</v>
      </c>
      <c r="AP134" s="14">
        <v>0.86099999999999999</v>
      </c>
      <c r="AQ134" s="14">
        <v>0.56437000000000004</v>
      </c>
    </row>
    <row r="135" spans="1:43" x14ac:dyDescent="0.2">
      <c r="A135" s="14" t="s">
        <v>859</v>
      </c>
      <c r="B135" s="51" t="s">
        <v>1327</v>
      </c>
      <c r="C135" s="14">
        <v>2</v>
      </c>
      <c r="D135" s="14">
        <v>4</v>
      </c>
      <c r="E135" s="14">
        <v>0</v>
      </c>
      <c r="F135" s="14">
        <v>1</v>
      </c>
      <c r="G135" s="14">
        <v>2</v>
      </c>
      <c r="H135" s="52">
        <v>7.5445454545454558</v>
      </c>
      <c r="I135" s="52">
        <v>3.4234090909090913</v>
      </c>
      <c r="J135" s="53">
        <v>0.13792704545454545</v>
      </c>
      <c r="K135" s="54">
        <v>274</v>
      </c>
      <c r="L135" s="55">
        <v>5.9</v>
      </c>
      <c r="M135" s="55" t="s">
        <v>1314</v>
      </c>
      <c r="N135" s="55" t="s">
        <v>1335</v>
      </c>
      <c r="O135" s="55" t="s">
        <v>1329</v>
      </c>
      <c r="P135" s="55" t="s">
        <v>1317</v>
      </c>
      <c r="Q135" s="54">
        <v>21</v>
      </c>
      <c r="R135" s="14">
        <v>14</v>
      </c>
      <c r="S135" s="14">
        <v>0</v>
      </c>
      <c r="T135" s="14">
        <v>7</v>
      </c>
      <c r="U135" s="14">
        <v>0</v>
      </c>
      <c r="V135" s="14" t="s">
        <v>1240</v>
      </c>
      <c r="W135" s="14">
        <v>170</v>
      </c>
      <c r="X135" s="14">
        <v>98</v>
      </c>
      <c r="Y135" s="14">
        <v>48.25</v>
      </c>
      <c r="Z135" s="14" t="s">
        <v>1317</v>
      </c>
      <c r="AA135" s="14" t="s">
        <v>1333</v>
      </c>
      <c r="AB135" s="14" t="s">
        <v>1325</v>
      </c>
      <c r="AC135" s="14" t="s">
        <v>860</v>
      </c>
      <c r="AD135" s="14">
        <v>0</v>
      </c>
      <c r="AE135" s="14">
        <v>0</v>
      </c>
      <c r="AF135" s="14">
        <v>0.45100000000000001</v>
      </c>
      <c r="AG135" s="14">
        <v>2.6036000000000001</v>
      </c>
      <c r="AH135" s="14">
        <v>74.543499999999995</v>
      </c>
      <c r="AI135" s="14">
        <v>12.220800000000001</v>
      </c>
      <c r="AJ135" s="14">
        <v>5.0393999999999997</v>
      </c>
      <c r="AK135" s="14">
        <v>0.80489999999999995</v>
      </c>
      <c r="AL135" s="14">
        <v>1.7133</v>
      </c>
      <c r="AM135" s="14">
        <v>0.58840000000000003</v>
      </c>
      <c r="AN135" s="14">
        <v>0.61599999999999999</v>
      </c>
      <c r="AO135" s="14">
        <v>0</v>
      </c>
      <c r="AP135" s="14">
        <v>1.4191</v>
      </c>
      <c r="AQ135" s="14">
        <v>0.52749000000000001</v>
      </c>
    </row>
    <row r="136" spans="1:43" x14ac:dyDescent="0.2">
      <c r="A136" s="14" t="s">
        <v>857</v>
      </c>
      <c r="B136" s="51" t="s">
        <v>1327</v>
      </c>
      <c r="C136" s="14">
        <v>7</v>
      </c>
      <c r="D136" s="14">
        <v>3</v>
      </c>
      <c r="E136" s="14">
        <v>0</v>
      </c>
      <c r="F136" s="14">
        <v>1</v>
      </c>
      <c r="G136" s="14">
        <v>1</v>
      </c>
      <c r="H136" s="52">
        <v>1.7270454545454543</v>
      </c>
      <c r="I136" s="52">
        <v>1.7954545454545454</v>
      </c>
      <c r="J136" s="53">
        <v>4.5795227272727272E-2</v>
      </c>
      <c r="K136" s="54">
        <v>364</v>
      </c>
      <c r="L136" s="55">
        <v>4</v>
      </c>
      <c r="M136" s="55" t="s">
        <v>1314</v>
      </c>
      <c r="N136" s="55" t="s">
        <v>1335</v>
      </c>
      <c r="O136" s="55" t="s">
        <v>1329</v>
      </c>
      <c r="P136" s="55" t="s">
        <v>1317</v>
      </c>
      <c r="Q136" s="54">
        <v>6</v>
      </c>
      <c r="R136" s="14">
        <v>4</v>
      </c>
      <c r="S136" s="14">
        <v>0</v>
      </c>
      <c r="T136" s="14">
        <v>2</v>
      </c>
      <c r="U136" s="14">
        <v>0</v>
      </c>
      <c r="V136" s="14" t="s">
        <v>1240</v>
      </c>
      <c r="W136" s="14">
        <v>170</v>
      </c>
      <c r="X136" s="14">
        <v>98</v>
      </c>
      <c r="Y136" s="14">
        <v>48.1</v>
      </c>
      <c r="Z136" s="14" t="s">
        <v>1317</v>
      </c>
      <c r="AA136" s="14" t="s">
        <v>1321</v>
      </c>
      <c r="AB136" s="14" t="s">
        <v>1325</v>
      </c>
      <c r="AC136" s="14" t="s">
        <v>865</v>
      </c>
      <c r="AD136" s="14">
        <v>0</v>
      </c>
      <c r="AE136" s="14">
        <v>0</v>
      </c>
      <c r="AF136" s="14">
        <v>0.38800000000000001</v>
      </c>
      <c r="AG136" s="14">
        <v>2.0830000000000002</v>
      </c>
      <c r="AH136" s="14">
        <v>74.929000000000002</v>
      </c>
      <c r="AI136" s="14">
        <v>12.159000000000001</v>
      </c>
      <c r="AJ136" s="14">
        <v>5.726</v>
      </c>
      <c r="AK136" s="14">
        <v>0.875</v>
      </c>
      <c r="AL136" s="14">
        <v>2.1970000000000001</v>
      </c>
      <c r="AM136" s="14">
        <v>0.61799999999999999</v>
      </c>
      <c r="AN136" s="14">
        <v>0.629</v>
      </c>
      <c r="AO136" s="14">
        <v>0</v>
      </c>
      <c r="AP136" s="14">
        <v>0.39600000000000002</v>
      </c>
      <c r="AQ136" s="14">
        <v>0.53747999999999996</v>
      </c>
    </row>
    <row r="137" spans="1:43" x14ac:dyDescent="0.2">
      <c r="A137" s="14" t="s">
        <v>865</v>
      </c>
      <c r="B137" s="51" t="s">
        <v>1327</v>
      </c>
      <c r="C137" s="14">
        <v>6</v>
      </c>
      <c r="D137" s="14">
        <v>3</v>
      </c>
      <c r="E137" s="14">
        <v>0</v>
      </c>
      <c r="F137" s="14">
        <v>1</v>
      </c>
      <c r="G137" s="14">
        <v>0</v>
      </c>
      <c r="H137" s="52">
        <v>70.021136363636359</v>
      </c>
      <c r="I137" s="52">
        <v>2.9545454545454546</v>
      </c>
      <c r="J137" s="53">
        <v>0.41965545454545455</v>
      </c>
      <c r="K137" s="54">
        <v>327</v>
      </c>
      <c r="L137" s="55">
        <v>1</v>
      </c>
      <c r="M137" s="55" t="s">
        <v>1314</v>
      </c>
      <c r="N137" s="55" t="s">
        <v>1335</v>
      </c>
      <c r="O137" s="55" t="s">
        <v>1329</v>
      </c>
      <c r="P137" s="55" t="s">
        <v>1317</v>
      </c>
      <c r="Q137" s="54">
        <v>0</v>
      </c>
      <c r="R137" s="14">
        <v>0</v>
      </c>
      <c r="S137" s="14">
        <v>0</v>
      </c>
      <c r="T137" s="14">
        <v>0</v>
      </c>
      <c r="U137" s="14">
        <v>0</v>
      </c>
      <c r="V137" s="14" t="s">
        <v>1240</v>
      </c>
      <c r="W137" s="14">
        <v>170</v>
      </c>
      <c r="X137" s="14">
        <v>98</v>
      </c>
      <c r="Y137" s="14">
        <v>47.89</v>
      </c>
      <c r="Z137" s="14" t="s">
        <v>1319</v>
      </c>
      <c r="AB137" s="14" t="s">
        <v>1325</v>
      </c>
      <c r="AC137" s="14" t="s">
        <v>850</v>
      </c>
      <c r="AD137" s="14">
        <v>0</v>
      </c>
      <c r="AE137" s="14">
        <v>0</v>
      </c>
      <c r="AF137" s="14">
        <v>0.37219999999999998</v>
      </c>
      <c r="AG137" s="14">
        <v>2.6492</v>
      </c>
      <c r="AH137" s="14">
        <v>76.188800000000001</v>
      </c>
      <c r="AI137" s="14">
        <v>11.542199999999999</v>
      </c>
      <c r="AJ137" s="14">
        <v>4.6059000000000001</v>
      </c>
      <c r="AK137" s="14">
        <v>0.79649999999999999</v>
      </c>
      <c r="AL137" s="14">
        <v>1.6384000000000001</v>
      </c>
      <c r="AM137" s="14">
        <v>0.55900000000000005</v>
      </c>
      <c r="AN137" s="14">
        <v>0.57899999999999996</v>
      </c>
      <c r="AO137" s="14">
        <v>0</v>
      </c>
      <c r="AP137" s="14">
        <v>1.0686</v>
      </c>
      <c r="AQ137" s="14">
        <v>0.55376999999999998</v>
      </c>
    </row>
    <row r="138" spans="1:43" x14ac:dyDescent="0.2">
      <c r="A138" s="14" t="s">
        <v>860</v>
      </c>
      <c r="B138" s="51" t="s">
        <v>1327</v>
      </c>
      <c r="C138" s="14">
        <v>8</v>
      </c>
      <c r="D138" s="14">
        <v>6</v>
      </c>
      <c r="E138" s="14">
        <v>0</v>
      </c>
      <c r="F138" s="14">
        <v>0</v>
      </c>
      <c r="G138" s="14">
        <v>0</v>
      </c>
      <c r="H138" s="52">
        <v>8.5611363636363631</v>
      </c>
      <c r="I138" s="52">
        <v>4.4465909090909088</v>
      </c>
      <c r="J138" s="53">
        <v>0.16816568181818181</v>
      </c>
      <c r="K138" s="54">
        <v>274</v>
      </c>
      <c r="L138" s="55">
        <v>3.8</v>
      </c>
      <c r="M138" s="55" t="s">
        <v>1314</v>
      </c>
      <c r="N138" s="55" t="s">
        <v>1335</v>
      </c>
      <c r="O138" s="55" t="s">
        <v>1329</v>
      </c>
      <c r="P138" s="55" t="s">
        <v>1317</v>
      </c>
      <c r="Q138" s="54">
        <v>27</v>
      </c>
      <c r="R138" s="14">
        <v>18</v>
      </c>
      <c r="S138" s="14">
        <v>0</v>
      </c>
      <c r="T138" s="14">
        <v>9</v>
      </c>
      <c r="U138" s="14">
        <v>0</v>
      </c>
      <c r="V138" s="14" t="s">
        <v>1240</v>
      </c>
      <c r="W138" s="14">
        <v>170</v>
      </c>
      <c r="X138" s="14">
        <v>98</v>
      </c>
      <c r="Y138" s="14">
        <v>52.825000000000003</v>
      </c>
      <c r="Z138" s="14" t="s">
        <v>1317</v>
      </c>
      <c r="AA138" s="14" t="s">
        <v>1321</v>
      </c>
      <c r="AB138" s="14" t="s">
        <v>1325</v>
      </c>
      <c r="AC138" s="14" t="s">
        <v>851</v>
      </c>
      <c r="AD138" s="14">
        <v>0</v>
      </c>
      <c r="AE138" s="14">
        <v>0</v>
      </c>
      <c r="AF138" s="14">
        <v>0.45100000000000001</v>
      </c>
      <c r="AG138" s="14">
        <v>2.6036000000000001</v>
      </c>
      <c r="AH138" s="14">
        <v>74.543499999999995</v>
      </c>
      <c r="AI138" s="14">
        <v>12.220800000000001</v>
      </c>
      <c r="AJ138" s="14">
        <v>5.0393999999999997</v>
      </c>
      <c r="AK138" s="14">
        <v>0.80489999999999995</v>
      </c>
      <c r="AL138" s="14">
        <v>1.7133</v>
      </c>
      <c r="AM138" s="14">
        <v>0.58840000000000003</v>
      </c>
      <c r="AN138" s="14">
        <v>0.61599999999999999</v>
      </c>
      <c r="AO138" s="14">
        <v>0</v>
      </c>
      <c r="AP138" s="14">
        <v>1.4191</v>
      </c>
      <c r="AQ138" s="14">
        <v>0.52749000000000001</v>
      </c>
    </row>
    <row r="139" spans="1:43" x14ac:dyDescent="0.2">
      <c r="A139" s="14" t="s">
        <v>851</v>
      </c>
      <c r="B139" s="51" t="s">
        <v>1327</v>
      </c>
      <c r="C139" s="14">
        <v>2</v>
      </c>
      <c r="D139" s="14">
        <v>9</v>
      </c>
      <c r="E139" s="14">
        <v>0</v>
      </c>
      <c r="F139" s="14">
        <v>0</v>
      </c>
      <c r="G139" s="14">
        <v>0</v>
      </c>
      <c r="H139" s="52">
        <v>2.4306818181818182</v>
      </c>
      <c r="I139" s="52">
        <v>2.0011363636363635</v>
      </c>
      <c r="J139" s="53">
        <v>9.9464318181818182E-2</v>
      </c>
      <c r="K139" s="54">
        <v>257</v>
      </c>
      <c r="L139" s="55">
        <v>2.5</v>
      </c>
      <c r="M139" s="55" t="s">
        <v>1314</v>
      </c>
      <c r="N139" s="55" t="s">
        <v>1334</v>
      </c>
      <c r="O139" s="55" t="s">
        <v>1329</v>
      </c>
      <c r="P139" s="55" t="s">
        <v>1317</v>
      </c>
      <c r="Q139" s="54">
        <v>12</v>
      </c>
      <c r="R139" s="14">
        <v>8</v>
      </c>
      <c r="S139" s="14">
        <v>0</v>
      </c>
      <c r="T139" s="14">
        <v>4</v>
      </c>
      <c r="U139" s="14">
        <v>0</v>
      </c>
      <c r="V139" s="14" t="s">
        <v>1240</v>
      </c>
      <c r="W139" s="14">
        <v>170</v>
      </c>
      <c r="X139" s="14">
        <v>98</v>
      </c>
      <c r="Y139" s="14">
        <v>52.77</v>
      </c>
      <c r="Z139" s="14" t="s">
        <v>1317</v>
      </c>
      <c r="AA139" s="14" t="s">
        <v>1321</v>
      </c>
      <c r="AD139" s="14">
        <v>0</v>
      </c>
      <c r="AE139" s="14">
        <v>0</v>
      </c>
      <c r="AF139" s="14">
        <v>0.45100000000000001</v>
      </c>
      <c r="AG139" s="14">
        <v>2.6036000000000001</v>
      </c>
      <c r="AH139" s="14">
        <v>74.543499999999995</v>
      </c>
      <c r="AI139" s="14">
        <v>12.220800000000001</v>
      </c>
      <c r="AJ139" s="14">
        <v>5.0393999999999997</v>
      </c>
      <c r="AK139" s="14">
        <v>0.80489999999999995</v>
      </c>
      <c r="AL139" s="14">
        <v>1.7133</v>
      </c>
      <c r="AM139" s="14">
        <v>0.58840000000000003</v>
      </c>
      <c r="AN139" s="14">
        <v>0.61599999999999999</v>
      </c>
      <c r="AO139" s="14">
        <v>0</v>
      </c>
      <c r="AP139" s="14">
        <v>1.4191</v>
      </c>
      <c r="AQ139" s="14">
        <v>0.52749000000000001</v>
      </c>
    </row>
    <row r="140" spans="1:43" x14ac:dyDescent="0.2">
      <c r="A140" s="14" t="s">
        <v>853</v>
      </c>
      <c r="B140" s="51" t="s">
        <v>1327</v>
      </c>
      <c r="C140" s="14">
        <v>8</v>
      </c>
      <c r="D140" s="14">
        <v>1</v>
      </c>
      <c r="E140" s="14">
        <v>0</v>
      </c>
      <c r="F140" s="14">
        <v>0</v>
      </c>
      <c r="G140" s="14">
        <v>3</v>
      </c>
      <c r="H140" s="52">
        <v>1.7524999999999999</v>
      </c>
      <c r="I140" s="52">
        <v>3.8463636363636367</v>
      </c>
      <c r="J140" s="53">
        <v>4.8678636363636361E-2</v>
      </c>
      <c r="K140" s="54">
        <v>347</v>
      </c>
      <c r="L140" s="55">
        <v>7</v>
      </c>
      <c r="M140" s="55" t="s">
        <v>1314</v>
      </c>
      <c r="N140" s="55" t="s">
        <v>1334</v>
      </c>
      <c r="O140" s="55" t="s">
        <v>1330</v>
      </c>
      <c r="P140" s="55" t="s">
        <v>1317</v>
      </c>
      <c r="Q140" s="54">
        <v>12</v>
      </c>
      <c r="R140" s="14">
        <v>8</v>
      </c>
      <c r="S140" s="14">
        <v>0</v>
      </c>
      <c r="T140" s="14">
        <v>4</v>
      </c>
      <c r="U140" s="14">
        <v>0</v>
      </c>
      <c r="V140" s="14" t="s">
        <v>1240</v>
      </c>
      <c r="W140" s="14">
        <v>170</v>
      </c>
      <c r="X140" s="14">
        <v>98</v>
      </c>
      <c r="Y140" s="14">
        <v>50.97</v>
      </c>
      <c r="Z140" s="14" t="s">
        <v>1317</v>
      </c>
      <c r="AA140" s="14" t="s">
        <v>1321</v>
      </c>
      <c r="AB140" s="14" t="s">
        <v>1325</v>
      </c>
      <c r="AC140" s="14" t="s">
        <v>856</v>
      </c>
      <c r="AD140" s="14">
        <v>0</v>
      </c>
      <c r="AE140" s="14">
        <v>0</v>
      </c>
      <c r="AF140" s="14">
        <v>0.39600000000000002</v>
      </c>
      <c r="AG140" s="14">
        <v>2.516</v>
      </c>
      <c r="AH140" s="14">
        <v>81.888999999999996</v>
      </c>
      <c r="AI140" s="14">
        <v>9.6579999999999995</v>
      </c>
      <c r="AJ140" s="14">
        <v>2.8039999999999998</v>
      </c>
      <c r="AK140" s="14">
        <v>0.434</v>
      </c>
      <c r="AL140" s="14">
        <v>0.79300000000000004</v>
      </c>
      <c r="AM140" s="14">
        <v>0.38400000000000001</v>
      </c>
      <c r="AN140" s="14">
        <v>0.52300000000000002</v>
      </c>
      <c r="AO140" s="14">
        <v>0</v>
      </c>
      <c r="AP140" s="14">
        <v>0.60299999999999998</v>
      </c>
      <c r="AQ140" s="14">
        <v>0.65410000000000001</v>
      </c>
    </row>
    <row r="141" spans="1:43" x14ac:dyDescent="0.2">
      <c r="A141" s="14" t="s">
        <v>855</v>
      </c>
      <c r="B141" s="51" t="s">
        <v>1327</v>
      </c>
      <c r="C141" s="14">
        <v>8</v>
      </c>
      <c r="D141" s="14">
        <v>4</v>
      </c>
      <c r="E141" s="14">
        <v>0</v>
      </c>
      <c r="F141" s="14">
        <v>1</v>
      </c>
      <c r="G141" s="14">
        <v>2</v>
      </c>
      <c r="H141" s="52">
        <v>96.712272727272705</v>
      </c>
      <c r="I141" s="52">
        <v>349.36363636363637</v>
      </c>
      <c r="J141" s="53">
        <v>0.49522772727272729</v>
      </c>
      <c r="K141" s="54">
        <v>560</v>
      </c>
      <c r="L141" s="55">
        <v>0</v>
      </c>
      <c r="M141" s="55" t="s">
        <v>1314</v>
      </c>
      <c r="N141" s="55" t="s">
        <v>1334</v>
      </c>
      <c r="O141" s="55" t="s">
        <v>1330</v>
      </c>
      <c r="P141" s="55" t="s">
        <v>1317</v>
      </c>
      <c r="Q141" s="54">
        <v>3</v>
      </c>
      <c r="R141" s="14">
        <v>2</v>
      </c>
      <c r="S141" s="14">
        <v>0</v>
      </c>
      <c r="T141" s="14">
        <v>1</v>
      </c>
      <c r="U141" s="14">
        <v>0</v>
      </c>
      <c r="V141" s="14" t="s">
        <v>1240</v>
      </c>
      <c r="W141" s="14">
        <v>170</v>
      </c>
      <c r="X141" s="14">
        <v>98</v>
      </c>
      <c r="Y141" s="14">
        <v>49.78</v>
      </c>
      <c r="Z141" s="14" t="s">
        <v>1319</v>
      </c>
      <c r="AB141" s="14" t="s">
        <v>1325</v>
      </c>
      <c r="AC141" s="14" t="s">
        <v>859</v>
      </c>
      <c r="AD141" s="14">
        <v>0</v>
      </c>
      <c r="AE141" s="14">
        <v>0</v>
      </c>
      <c r="AF141" s="14">
        <v>0.45100000000000001</v>
      </c>
      <c r="AG141" s="14">
        <v>2.6036000000000001</v>
      </c>
      <c r="AH141" s="14">
        <v>74.543499999999995</v>
      </c>
      <c r="AI141" s="14">
        <v>12.220800000000001</v>
      </c>
      <c r="AJ141" s="14">
        <v>5.0393999999999997</v>
      </c>
      <c r="AK141" s="14">
        <v>0.80489999999999995</v>
      </c>
      <c r="AL141" s="14">
        <v>1.7133</v>
      </c>
      <c r="AM141" s="14">
        <v>0.58840000000000003</v>
      </c>
      <c r="AN141" s="14">
        <v>0.61599999999999999</v>
      </c>
      <c r="AO141" s="14">
        <v>0</v>
      </c>
      <c r="AP141" s="14">
        <v>1.4191</v>
      </c>
      <c r="AQ141" s="14">
        <v>0.52749000000000001</v>
      </c>
    </row>
    <row r="142" spans="1:43" x14ac:dyDescent="0.2">
      <c r="A142" s="14" t="s">
        <v>852</v>
      </c>
      <c r="B142" s="51" t="s">
        <v>1327</v>
      </c>
      <c r="C142" s="14">
        <v>1</v>
      </c>
      <c r="D142" s="14">
        <v>2</v>
      </c>
      <c r="E142" s="14">
        <v>0</v>
      </c>
      <c r="F142" s="14">
        <v>1</v>
      </c>
      <c r="G142" s="14">
        <v>2</v>
      </c>
      <c r="H142" s="52">
        <v>2.5902272727272728</v>
      </c>
      <c r="I142" s="52">
        <v>8.7454545454545478</v>
      </c>
      <c r="J142" s="53">
        <v>5.8055454545454542E-2</v>
      </c>
      <c r="K142" s="54">
        <v>381</v>
      </c>
      <c r="L142" s="55">
        <v>9</v>
      </c>
      <c r="M142" s="55" t="s">
        <v>1314</v>
      </c>
      <c r="N142" s="55" t="s">
        <v>1334</v>
      </c>
      <c r="O142" s="55" t="s">
        <v>1240</v>
      </c>
      <c r="P142" s="55" t="s">
        <v>1317</v>
      </c>
      <c r="Q142" s="54">
        <v>6</v>
      </c>
      <c r="R142" s="14">
        <v>4</v>
      </c>
      <c r="S142" s="14">
        <v>0</v>
      </c>
      <c r="T142" s="14">
        <v>2</v>
      </c>
      <c r="U142" s="14">
        <v>0</v>
      </c>
      <c r="V142" s="14" t="s">
        <v>1240</v>
      </c>
      <c r="W142" s="14">
        <v>170</v>
      </c>
      <c r="X142" s="14">
        <v>98</v>
      </c>
      <c r="Y142" s="14">
        <v>48.25</v>
      </c>
      <c r="Z142" s="14" t="s">
        <v>1317</v>
      </c>
      <c r="AA142" s="14" t="s">
        <v>1321</v>
      </c>
      <c r="AD142" s="14">
        <v>0</v>
      </c>
      <c r="AE142" s="14">
        <v>0</v>
      </c>
      <c r="AF142" s="14">
        <v>0.45100000000000001</v>
      </c>
      <c r="AG142" s="14">
        <v>2.6036000000000001</v>
      </c>
      <c r="AH142" s="14">
        <v>74.543499999999995</v>
      </c>
      <c r="AI142" s="14">
        <v>12.220800000000001</v>
      </c>
      <c r="AJ142" s="14">
        <v>5.0393999999999997</v>
      </c>
      <c r="AK142" s="14">
        <v>0.80489999999999995</v>
      </c>
      <c r="AL142" s="14">
        <v>1.7133</v>
      </c>
      <c r="AM142" s="14">
        <v>0.58840000000000003</v>
      </c>
      <c r="AN142" s="14">
        <v>0.61599999999999999</v>
      </c>
      <c r="AO142" s="14">
        <v>0</v>
      </c>
      <c r="AP142" s="14">
        <v>1.4191</v>
      </c>
      <c r="AQ142" s="14">
        <v>0.52749000000000001</v>
      </c>
    </row>
    <row r="143" spans="1:43" x14ac:dyDescent="0.2">
      <c r="A143" s="14" t="s">
        <v>850</v>
      </c>
      <c r="B143" s="51" t="s">
        <v>1327</v>
      </c>
      <c r="C143" s="14">
        <v>1</v>
      </c>
      <c r="D143" s="14">
        <v>1</v>
      </c>
      <c r="E143" s="14">
        <v>0</v>
      </c>
      <c r="F143" s="14">
        <v>1</v>
      </c>
      <c r="G143" s="14">
        <v>0</v>
      </c>
      <c r="H143" s="52">
        <v>11.424545454545454</v>
      </c>
      <c r="I143" s="52">
        <v>10.332499999999998</v>
      </c>
      <c r="J143" s="53">
        <v>0.18271931818181819</v>
      </c>
      <c r="K143" s="54">
        <v>257</v>
      </c>
      <c r="L143" s="55">
        <v>3.3</v>
      </c>
      <c r="M143" s="55" t="s">
        <v>1314</v>
      </c>
      <c r="N143" s="55" t="s">
        <v>1334</v>
      </c>
      <c r="O143" s="55" t="s">
        <v>1316</v>
      </c>
      <c r="P143" s="55" t="s">
        <v>1317</v>
      </c>
      <c r="Q143" s="54">
        <v>24</v>
      </c>
      <c r="R143" s="14">
        <v>16</v>
      </c>
      <c r="S143" s="14">
        <v>0</v>
      </c>
      <c r="T143" s="14">
        <v>8</v>
      </c>
      <c r="U143" s="14">
        <v>0</v>
      </c>
      <c r="V143" s="14" t="s">
        <v>1240</v>
      </c>
      <c r="W143" s="14">
        <v>170</v>
      </c>
      <c r="X143" s="14">
        <v>98</v>
      </c>
      <c r="Y143" s="14">
        <v>48.43</v>
      </c>
      <c r="Z143" s="14" t="s">
        <v>1317</v>
      </c>
      <c r="AA143" s="14" t="s">
        <v>1321</v>
      </c>
      <c r="AD143" s="14">
        <v>0</v>
      </c>
      <c r="AE143" s="14">
        <v>0</v>
      </c>
      <c r="AF143" s="14">
        <v>0.45100000000000001</v>
      </c>
      <c r="AG143" s="14">
        <v>2.6036000000000001</v>
      </c>
      <c r="AH143" s="14">
        <v>74.543499999999995</v>
      </c>
      <c r="AI143" s="14">
        <v>12.220800000000001</v>
      </c>
      <c r="AJ143" s="14">
        <v>5.0393999999999997</v>
      </c>
      <c r="AK143" s="14">
        <v>0.80489999999999995</v>
      </c>
      <c r="AL143" s="14">
        <v>1.7133</v>
      </c>
      <c r="AM143" s="14">
        <v>0.58840000000000003</v>
      </c>
      <c r="AN143" s="14">
        <v>0.61599999999999999</v>
      </c>
      <c r="AO143" s="14">
        <v>0</v>
      </c>
      <c r="AP143" s="14">
        <v>1.4191</v>
      </c>
      <c r="AQ143" s="14">
        <v>0.52749000000000001</v>
      </c>
    </row>
    <row r="144" spans="1:43" x14ac:dyDescent="0.2">
      <c r="A144" s="14" t="s">
        <v>842</v>
      </c>
      <c r="B144" s="51" t="s">
        <v>930</v>
      </c>
      <c r="C144" s="14">
        <v>5</v>
      </c>
      <c r="D144" s="14">
        <v>4</v>
      </c>
      <c r="E144" s="14">
        <v>0</v>
      </c>
      <c r="F144" s="14">
        <v>1</v>
      </c>
      <c r="G144" s="14">
        <v>8</v>
      </c>
      <c r="H144" s="52">
        <v>2.09</v>
      </c>
      <c r="I144" s="52">
        <v>0</v>
      </c>
      <c r="J144" s="53">
        <v>0.19800000000000001</v>
      </c>
      <c r="K144" s="54">
        <v>396</v>
      </c>
      <c r="L144" s="55">
        <v>2</v>
      </c>
      <c r="M144" s="55" t="s">
        <v>1314</v>
      </c>
      <c r="N144" s="55" t="s">
        <v>1334</v>
      </c>
      <c r="O144" s="55" t="s">
        <v>1330</v>
      </c>
      <c r="P144" s="55" t="s">
        <v>1317</v>
      </c>
      <c r="Q144" s="54">
        <v>6</v>
      </c>
      <c r="R144" s="14">
        <v>0</v>
      </c>
      <c r="S144" s="14">
        <v>0</v>
      </c>
      <c r="T144" s="14">
        <v>6</v>
      </c>
      <c r="U144" s="14">
        <v>0</v>
      </c>
      <c r="V144" s="14" t="s">
        <v>1240</v>
      </c>
      <c r="W144" s="14" t="s">
        <v>1240</v>
      </c>
      <c r="X144" s="14" t="s">
        <v>1240</v>
      </c>
      <c r="Y144" s="14" t="s">
        <v>1240</v>
      </c>
      <c r="Z144" s="14" t="s">
        <v>1240</v>
      </c>
      <c r="AD144" s="14">
        <v>0</v>
      </c>
      <c r="AE144" s="14">
        <v>0</v>
      </c>
      <c r="AF144" s="14">
        <v>0.21099999999999999</v>
      </c>
      <c r="AG144" s="14">
        <v>2.6640000000000001</v>
      </c>
      <c r="AH144" s="14">
        <v>74.933000000000007</v>
      </c>
      <c r="AI144" s="14">
        <v>12.762</v>
      </c>
      <c r="AJ144" s="14">
        <v>5.3659999999999997</v>
      </c>
      <c r="AK144" s="14">
        <v>0.91100000000000003</v>
      </c>
      <c r="AL144" s="14">
        <v>1.885</v>
      </c>
      <c r="AM144" s="14">
        <v>0.54100000000000004</v>
      </c>
      <c r="AN144" s="14">
        <v>0.44900000000000001</v>
      </c>
      <c r="AO144" s="14">
        <v>0</v>
      </c>
      <c r="AP144" s="14">
        <v>0.27800000000000002</v>
      </c>
      <c r="AQ144" s="14">
        <v>0.54686999999999997</v>
      </c>
    </row>
    <row r="145" spans="1:43" x14ac:dyDescent="0.2">
      <c r="A145" s="14" t="s">
        <v>864</v>
      </c>
      <c r="B145" s="51" t="s">
        <v>1327</v>
      </c>
      <c r="C145" s="14">
        <v>4</v>
      </c>
      <c r="D145" s="14">
        <v>3</v>
      </c>
      <c r="E145" s="14">
        <v>0</v>
      </c>
      <c r="F145" s="14">
        <v>0</v>
      </c>
      <c r="G145" s="14">
        <v>1</v>
      </c>
      <c r="H145" s="52">
        <v>8.7556818181818183</v>
      </c>
      <c r="I145" s="52">
        <v>4.629545454545454</v>
      </c>
      <c r="J145" s="53">
        <v>6.8066136363636356E-2</v>
      </c>
      <c r="K145" s="54">
        <v>307</v>
      </c>
      <c r="L145" s="55">
        <v>1</v>
      </c>
      <c r="M145" s="55" t="s">
        <v>1314</v>
      </c>
      <c r="N145" s="55" t="s">
        <v>1335</v>
      </c>
      <c r="O145" s="55" t="s">
        <v>1330</v>
      </c>
      <c r="P145" s="55" t="s">
        <v>1317</v>
      </c>
      <c r="Q145" s="54">
        <v>0</v>
      </c>
      <c r="R145" s="14">
        <v>0</v>
      </c>
      <c r="S145" s="14">
        <v>0</v>
      </c>
      <c r="T145" s="14">
        <v>0</v>
      </c>
      <c r="U145" s="14">
        <v>0</v>
      </c>
      <c r="V145" s="14" t="s">
        <v>1240</v>
      </c>
      <c r="W145" s="14">
        <v>170</v>
      </c>
      <c r="X145" s="14">
        <v>98</v>
      </c>
      <c r="Y145" s="14">
        <v>48.36</v>
      </c>
      <c r="Z145" s="14" t="s">
        <v>1319</v>
      </c>
      <c r="AB145" s="14" t="s">
        <v>1325</v>
      </c>
      <c r="AC145" s="14" t="s">
        <v>852</v>
      </c>
      <c r="AD145" s="14">
        <v>0</v>
      </c>
      <c r="AE145" s="14">
        <v>0</v>
      </c>
      <c r="AF145" s="14">
        <v>0.45100000000000001</v>
      </c>
      <c r="AG145" s="14">
        <v>2.6036000000000001</v>
      </c>
      <c r="AH145" s="14">
        <v>74.543499999999995</v>
      </c>
      <c r="AI145" s="14">
        <v>12.220800000000001</v>
      </c>
      <c r="AJ145" s="14">
        <v>5.0393999999999997</v>
      </c>
      <c r="AK145" s="14">
        <v>0.80489999999999995</v>
      </c>
      <c r="AL145" s="14">
        <v>1.7133</v>
      </c>
      <c r="AM145" s="14">
        <v>0.58840000000000003</v>
      </c>
      <c r="AN145" s="14">
        <v>0.61599999999999999</v>
      </c>
      <c r="AO145" s="14">
        <v>0</v>
      </c>
      <c r="AP145" s="14">
        <v>1.4191</v>
      </c>
      <c r="AQ145" s="14">
        <v>0.52749000000000001</v>
      </c>
    </row>
    <row r="146" spans="1:43" x14ac:dyDescent="0.2">
      <c r="A146" s="14" t="s">
        <v>846</v>
      </c>
      <c r="B146" s="51" t="s">
        <v>930</v>
      </c>
      <c r="C146" s="14">
        <v>7</v>
      </c>
      <c r="D146" s="14">
        <v>1</v>
      </c>
      <c r="E146" s="14">
        <v>0</v>
      </c>
      <c r="F146" s="14">
        <v>0</v>
      </c>
      <c r="G146" s="14">
        <v>0</v>
      </c>
      <c r="H146" s="52">
        <v>22.89</v>
      </c>
      <c r="I146" s="52">
        <v>0</v>
      </c>
      <c r="J146" s="53">
        <v>0.114</v>
      </c>
      <c r="K146" s="54">
        <v>661</v>
      </c>
      <c r="L146" s="55">
        <v>7</v>
      </c>
      <c r="M146" s="55" t="s">
        <v>1314</v>
      </c>
      <c r="N146" s="55" t="s">
        <v>1334</v>
      </c>
      <c r="O146" s="55" t="s">
        <v>1329</v>
      </c>
      <c r="P146" s="55" t="s">
        <v>1317</v>
      </c>
      <c r="Q146" s="54">
        <v>0</v>
      </c>
      <c r="R146" s="14">
        <v>0</v>
      </c>
      <c r="S146" s="14">
        <v>0</v>
      </c>
      <c r="T146" s="14">
        <v>0</v>
      </c>
      <c r="U146" s="14">
        <v>0</v>
      </c>
      <c r="V146" s="14" t="s">
        <v>1240</v>
      </c>
      <c r="W146" s="14" t="s">
        <v>1240</v>
      </c>
      <c r="X146" s="14" t="s">
        <v>1240</v>
      </c>
      <c r="Y146" s="14" t="s">
        <v>1240</v>
      </c>
      <c r="Z146" s="14" t="s">
        <v>1240</v>
      </c>
      <c r="AD146" s="14">
        <v>0</v>
      </c>
      <c r="AE146" s="14">
        <v>0</v>
      </c>
      <c r="AF146" s="14">
        <v>0.40200000000000002</v>
      </c>
      <c r="AG146" s="14">
        <v>0</v>
      </c>
      <c r="AH146" s="14">
        <v>75.051000000000002</v>
      </c>
      <c r="AI146" s="14">
        <v>13.851000000000001</v>
      </c>
      <c r="AJ146" s="14">
        <v>4.9889999999999999</v>
      </c>
      <c r="AK146" s="14">
        <v>0.53</v>
      </c>
      <c r="AL146" s="14">
        <v>1.41</v>
      </c>
      <c r="AM146" s="14">
        <v>0.48599999999999999</v>
      </c>
      <c r="AN146" s="14">
        <v>0.66</v>
      </c>
      <c r="AO146" s="14">
        <v>0</v>
      </c>
      <c r="AP146" s="14">
        <v>0.48699999999999999</v>
      </c>
      <c r="AQ146" s="14">
        <v>0.55952999999999997</v>
      </c>
    </row>
    <row r="147" spans="1:43" x14ac:dyDescent="0.2">
      <c r="A147" s="14" t="s">
        <v>861</v>
      </c>
      <c r="B147" s="51" t="s">
        <v>1327</v>
      </c>
      <c r="C147" s="14">
        <v>1</v>
      </c>
      <c r="D147" s="14">
        <v>5</v>
      </c>
      <c r="E147" s="14">
        <v>0</v>
      </c>
      <c r="F147" s="14">
        <v>0</v>
      </c>
      <c r="G147" s="14">
        <v>5</v>
      </c>
      <c r="H147" s="52">
        <v>7.5254545454545454</v>
      </c>
      <c r="I147" s="52">
        <v>8.7409090909090921</v>
      </c>
      <c r="J147" s="53">
        <v>0.22960318181818185</v>
      </c>
      <c r="K147" s="54">
        <v>347</v>
      </c>
      <c r="L147" s="55">
        <v>5</v>
      </c>
      <c r="M147" s="55" t="s">
        <v>1314</v>
      </c>
      <c r="N147" s="55" t="s">
        <v>1335</v>
      </c>
      <c r="O147" s="55" t="s">
        <v>1329</v>
      </c>
      <c r="P147" s="55" t="s">
        <v>1317</v>
      </c>
      <c r="Q147" s="54">
        <v>12</v>
      </c>
      <c r="R147" s="14">
        <v>8</v>
      </c>
      <c r="S147" s="14">
        <v>0</v>
      </c>
      <c r="T147" s="14">
        <v>4</v>
      </c>
      <c r="U147" s="14">
        <v>0</v>
      </c>
      <c r="V147" s="14" t="s">
        <v>1240</v>
      </c>
      <c r="W147" s="14">
        <v>170</v>
      </c>
      <c r="X147" s="14">
        <v>98</v>
      </c>
      <c r="Y147" s="14">
        <v>51.85</v>
      </c>
      <c r="Z147" s="14" t="s">
        <v>1317</v>
      </c>
      <c r="AA147" s="14" t="s">
        <v>1321</v>
      </c>
      <c r="AB147" s="14" t="s">
        <v>1325</v>
      </c>
      <c r="AC147" s="14" t="s">
        <v>853</v>
      </c>
      <c r="AD147" s="14">
        <v>0</v>
      </c>
      <c r="AE147" s="14">
        <v>0</v>
      </c>
      <c r="AF147" s="14">
        <v>0.45100000000000001</v>
      </c>
      <c r="AG147" s="14">
        <v>2.6036000000000001</v>
      </c>
      <c r="AH147" s="14">
        <v>74.543499999999995</v>
      </c>
      <c r="AI147" s="14">
        <v>12.220800000000001</v>
      </c>
      <c r="AJ147" s="14">
        <v>5.0393999999999997</v>
      </c>
      <c r="AK147" s="14">
        <v>0.80489999999999995</v>
      </c>
      <c r="AL147" s="14">
        <v>1.7133</v>
      </c>
      <c r="AM147" s="14">
        <v>0.58840000000000003</v>
      </c>
      <c r="AN147" s="14">
        <v>0.61599999999999999</v>
      </c>
      <c r="AO147" s="14">
        <v>0</v>
      </c>
      <c r="AP147" s="14">
        <v>1.4191</v>
      </c>
      <c r="AQ147" s="14">
        <v>0.52749000000000001</v>
      </c>
    </row>
    <row r="148" spans="1:43" x14ac:dyDescent="0.2">
      <c r="A148" s="14" t="s">
        <v>845</v>
      </c>
      <c r="B148" s="51" t="s">
        <v>930</v>
      </c>
      <c r="C148" s="14">
        <v>9</v>
      </c>
      <c r="D148" s="14">
        <v>0</v>
      </c>
      <c r="E148" s="14">
        <v>0</v>
      </c>
      <c r="F148" s="14">
        <v>0</v>
      </c>
      <c r="G148" s="14">
        <v>2</v>
      </c>
      <c r="H148" s="52">
        <v>40.5</v>
      </c>
      <c r="I148" s="52">
        <v>0</v>
      </c>
      <c r="J148" s="53">
        <v>0.29299999999999998</v>
      </c>
      <c r="K148" s="54">
        <v>417</v>
      </c>
      <c r="L148" s="55">
        <v>8</v>
      </c>
      <c r="M148" s="55" t="s">
        <v>1314</v>
      </c>
      <c r="N148" s="55" t="s">
        <v>1334</v>
      </c>
      <c r="O148" s="55" t="s">
        <v>1329</v>
      </c>
      <c r="P148" s="55" t="s">
        <v>1317</v>
      </c>
      <c r="Q148" s="54">
        <v>0</v>
      </c>
      <c r="R148" s="14">
        <v>0</v>
      </c>
      <c r="S148" s="14">
        <v>0</v>
      </c>
      <c r="T148" s="14">
        <v>0</v>
      </c>
      <c r="U148" s="14">
        <v>0</v>
      </c>
      <c r="V148" s="14" t="s">
        <v>1240</v>
      </c>
      <c r="W148" s="14" t="s">
        <v>1240</v>
      </c>
      <c r="X148" s="14" t="s">
        <v>1240</v>
      </c>
      <c r="Y148" s="14" t="s">
        <v>1240</v>
      </c>
      <c r="Z148" s="14" t="s">
        <v>1240</v>
      </c>
      <c r="AD148" s="14">
        <v>0</v>
      </c>
      <c r="AE148" s="14">
        <v>0</v>
      </c>
      <c r="AF148" s="14">
        <v>0.46400000000000002</v>
      </c>
      <c r="AG148" s="14">
        <v>1.954</v>
      </c>
      <c r="AH148" s="14">
        <v>70.257999999999996</v>
      </c>
      <c r="AI148" s="14">
        <v>13.97</v>
      </c>
      <c r="AJ148" s="14">
        <v>7.5389999999999997</v>
      </c>
      <c r="AK148" s="14">
        <v>1.042</v>
      </c>
      <c r="AL148" s="14">
        <v>2.9609999999999999</v>
      </c>
      <c r="AM148" s="14">
        <v>0.69199999999999995</v>
      </c>
      <c r="AN148" s="14">
        <v>0.78100000000000003</v>
      </c>
      <c r="AO148" s="14">
        <v>0</v>
      </c>
      <c r="AP148" s="14">
        <v>0.33900000000000002</v>
      </c>
      <c r="AQ148" s="14">
        <v>0.47414000000000001</v>
      </c>
    </row>
    <row r="149" spans="1:43" x14ac:dyDescent="0.2">
      <c r="A149" s="14" t="s">
        <v>847</v>
      </c>
      <c r="B149" s="51" t="s">
        <v>1327</v>
      </c>
      <c r="C149" s="14">
        <v>2</v>
      </c>
      <c r="D149" s="14">
        <v>1</v>
      </c>
      <c r="E149" s="14">
        <v>0</v>
      </c>
      <c r="F149" s="14">
        <v>2</v>
      </c>
      <c r="G149" s="14">
        <v>3</v>
      </c>
      <c r="H149" s="52">
        <v>1.6320454545454546</v>
      </c>
      <c r="I149" s="52">
        <v>0.84045454545454557</v>
      </c>
      <c r="J149" s="53">
        <v>2.7556818181818182E-2</v>
      </c>
      <c r="K149" s="54">
        <v>101</v>
      </c>
      <c r="L149" s="55">
        <v>2.5</v>
      </c>
      <c r="M149" s="55" t="s">
        <v>1314</v>
      </c>
      <c r="N149" s="55" t="s">
        <v>1334</v>
      </c>
      <c r="O149" s="55" t="s">
        <v>1329</v>
      </c>
      <c r="P149" s="55" t="s">
        <v>1317</v>
      </c>
      <c r="Q149" s="54">
        <v>6</v>
      </c>
      <c r="R149" s="14">
        <v>4</v>
      </c>
      <c r="S149" s="14">
        <v>0</v>
      </c>
      <c r="T149" s="14">
        <v>2</v>
      </c>
      <c r="U149" s="14">
        <v>0</v>
      </c>
      <c r="V149" s="14" t="s">
        <v>1240</v>
      </c>
      <c r="W149" s="14">
        <v>170</v>
      </c>
      <c r="X149" s="14">
        <v>98</v>
      </c>
      <c r="Y149" s="14">
        <v>49.73</v>
      </c>
      <c r="Z149" s="14" t="s">
        <v>1317</v>
      </c>
      <c r="AA149" s="14" t="s">
        <v>1321</v>
      </c>
      <c r="AD149" s="14">
        <v>0</v>
      </c>
      <c r="AE149" s="14">
        <v>0</v>
      </c>
      <c r="AF149" s="14">
        <v>0.45100000000000001</v>
      </c>
      <c r="AG149" s="14">
        <v>2.6036000000000001</v>
      </c>
      <c r="AH149" s="14">
        <v>74.543499999999995</v>
      </c>
      <c r="AI149" s="14">
        <v>12.220800000000001</v>
      </c>
      <c r="AJ149" s="14">
        <v>5.0393999999999997</v>
      </c>
      <c r="AK149" s="14">
        <v>0.80489999999999995</v>
      </c>
      <c r="AL149" s="14">
        <v>1.7133</v>
      </c>
      <c r="AM149" s="14">
        <v>0.58840000000000003</v>
      </c>
      <c r="AN149" s="14">
        <v>0.61599999999999999</v>
      </c>
      <c r="AO149" s="14">
        <v>0</v>
      </c>
      <c r="AP149" s="14">
        <v>1.4191</v>
      </c>
      <c r="AQ149" s="14">
        <v>0.52749000000000001</v>
      </c>
    </row>
    <row r="150" spans="1:43" x14ac:dyDescent="0.2">
      <c r="A150" s="14" t="s">
        <v>843</v>
      </c>
      <c r="B150" s="51" t="s">
        <v>930</v>
      </c>
      <c r="C150" s="14">
        <v>4</v>
      </c>
      <c r="D150" s="14">
        <v>5</v>
      </c>
      <c r="E150" s="14">
        <v>0</v>
      </c>
      <c r="F150" s="14">
        <v>3</v>
      </c>
      <c r="G150" s="14">
        <v>20</v>
      </c>
      <c r="H150" s="52">
        <v>80.97</v>
      </c>
      <c r="I150" s="52">
        <v>0</v>
      </c>
      <c r="J150" s="53">
        <v>2.5760000000000001</v>
      </c>
      <c r="K150" s="54">
        <v>621</v>
      </c>
      <c r="L150" s="55">
        <v>1</v>
      </c>
      <c r="M150" s="55" t="s">
        <v>1314</v>
      </c>
      <c r="N150" s="55" t="s">
        <v>1334</v>
      </c>
      <c r="O150" s="55" t="s">
        <v>1316</v>
      </c>
      <c r="P150" s="55" t="s">
        <v>1317</v>
      </c>
      <c r="Q150" s="54">
        <v>18</v>
      </c>
      <c r="R150" s="14">
        <v>0</v>
      </c>
      <c r="S150" s="14">
        <v>0</v>
      </c>
      <c r="T150" s="14">
        <v>18</v>
      </c>
      <c r="U150" s="14">
        <v>0</v>
      </c>
      <c r="V150" s="14" t="s">
        <v>1240</v>
      </c>
      <c r="W150" s="14">
        <v>50</v>
      </c>
      <c r="X150" s="14">
        <v>138</v>
      </c>
      <c r="Y150" s="14">
        <v>47</v>
      </c>
      <c r="Z150" s="14" t="s">
        <v>1325</v>
      </c>
      <c r="AA150" s="14" t="s">
        <v>1321</v>
      </c>
      <c r="AD150" s="14">
        <v>0</v>
      </c>
      <c r="AE150" s="14">
        <v>0</v>
      </c>
      <c r="AF150" s="14">
        <v>0.40200000000000002</v>
      </c>
      <c r="AG150" s="14">
        <v>1.792</v>
      </c>
      <c r="AH150" s="14">
        <v>71.183000000000007</v>
      </c>
      <c r="AI150" s="14">
        <v>14.484</v>
      </c>
      <c r="AJ150" s="14">
        <v>7.4050000000000002</v>
      </c>
      <c r="AK150" s="14">
        <v>0.93300000000000005</v>
      </c>
      <c r="AL150" s="14">
        <v>2.3479999999999999</v>
      </c>
      <c r="AM150" s="14">
        <v>0.48699999999999999</v>
      </c>
      <c r="AN150" s="14">
        <v>0.50700000000000001</v>
      </c>
      <c r="AO150" s="14">
        <v>1.6E-2</v>
      </c>
      <c r="AP150" s="14">
        <v>0.41199999999999998</v>
      </c>
      <c r="AQ150" s="14">
        <v>0.49158000000000002</v>
      </c>
    </row>
    <row r="151" spans="1:43" x14ac:dyDescent="0.2">
      <c r="A151" s="14" t="s">
        <v>849</v>
      </c>
      <c r="B151" s="51" t="s">
        <v>1327</v>
      </c>
      <c r="C151" s="14">
        <v>2</v>
      </c>
      <c r="D151" s="14">
        <v>0</v>
      </c>
      <c r="E151" s="14">
        <v>0</v>
      </c>
      <c r="F151" s="14">
        <v>1</v>
      </c>
      <c r="G151" s="14">
        <v>1</v>
      </c>
      <c r="H151" s="52">
        <v>21.583409090909093</v>
      </c>
      <c r="I151" s="52">
        <v>13.126363636363635</v>
      </c>
      <c r="J151" s="53">
        <v>0.32246522727272731</v>
      </c>
      <c r="K151" s="54">
        <v>264</v>
      </c>
      <c r="L151" s="55">
        <v>1</v>
      </c>
      <c r="M151" s="55" t="s">
        <v>1314</v>
      </c>
      <c r="N151" s="55" t="s">
        <v>1334</v>
      </c>
      <c r="O151" s="55" t="s">
        <v>1330</v>
      </c>
      <c r="P151" s="55" t="s">
        <v>1317</v>
      </c>
      <c r="Q151" s="54">
        <v>24</v>
      </c>
      <c r="R151" s="14">
        <v>16</v>
      </c>
      <c r="S151" s="14">
        <v>0</v>
      </c>
      <c r="T151" s="14">
        <v>8</v>
      </c>
      <c r="U151" s="14">
        <v>0</v>
      </c>
      <c r="V151" s="14" t="s">
        <v>1240</v>
      </c>
      <c r="W151" s="14">
        <v>210</v>
      </c>
      <c r="X151" s="14">
        <v>114</v>
      </c>
      <c r="Y151" s="14">
        <v>49.005000000000003</v>
      </c>
      <c r="Z151" s="14" t="s">
        <v>1317</v>
      </c>
      <c r="AA151" s="14" t="s">
        <v>1321</v>
      </c>
      <c r="AD151" s="14">
        <v>0</v>
      </c>
      <c r="AE151" s="14">
        <v>0</v>
      </c>
      <c r="AF151" s="14">
        <v>0.45100000000000001</v>
      </c>
      <c r="AG151" s="14">
        <v>2.6036000000000001</v>
      </c>
      <c r="AH151" s="14">
        <v>74.543499999999995</v>
      </c>
      <c r="AI151" s="14">
        <v>12.220800000000001</v>
      </c>
      <c r="AJ151" s="14">
        <v>5.0393999999999997</v>
      </c>
      <c r="AK151" s="14">
        <v>0.80489999999999995</v>
      </c>
      <c r="AL151" s="14">
        <v>1.7133</v>
      </c>
      <c r="AM151" s="14">
        <v>0.58840000000000003</v>
      </c>
      <c r="AN151" s="14">
        <v>0.61599999999999999</v>
      </c>
      <c r="AO151" s="14">
        <v>0</v>
      </c>
      <c r="AP151" s="14">
        <v>1.4191</v>
      </c>
      <c r="AQ151" s="14">
        <v>0.52749000000000001</v>
      </c>
    </row>
    <row r="152" spans="1:43" x14ac:dyDescent="0.2">
      <c r="A152" s="14" t="s">
        <v>863</v>
      </c>
      <c r="B152" s="51" t="s">
        <v>1327</v>
      </c>
      <c r="C152" s="14">
        <v>1</v>
      </c>
      <c r="D152" s="14">
        <v>4</v>
      </c>
      <c r="E152" s="14">
        <v>0</v>
      </c>
      <c r="F152" s="14">
        <v>2</v>
      </c>
      <c r="G152" s="14">
        <v>2</v>
      </c>
      <c r="H152" s="52">
        <v>7.5254545454545454</v>
      </c>
      <c r="I152" s="52">
        <v>8.7409090909090921</v>
      </c>
      <c r="J152" s="53">
        <v>0.22960318181818185</v>
      </c>
      <c r="K152" s="54">
        <v>326</v>
      </c>
      <c r="L152" s="55">
        <v>5</v>
      </c>
      <c r="M152" s="55" t="s">
        <v>1314</v>
      </c>
      <c r="N152" s="55" t="s">
        <v>1335</v>
      </c>
      <c r="O152" s="55" t="s">
        <v>1329</v>
      </c>
      <c r="P152" s="55" t="s">
        <v>1317</v>
      </c>
      <c r="Q152" s="54">
        <v>12</v>
      </c>
      <c r="R152" s="14">
        <v>8</v>
      </c>
      <c r="S152" s="14">
        <v>0</v>
      </c>
      <c r="T152" s="14">
        <v>4</v>
      </c>
      <c r="U152" s="14">
        <v>0</v>
      </c>
      <c r="V152" s="14" t="s">
        <v>1240</v>
      </c>
      <c r="W152" s="14">
        <v>170</v>
      </c>
      <c r="X152" s="14">
        <v>98</v>
      </c>
      <c r="Y152" s="14">
        <v>51.85</v>
      </c>
      <c r="Z152" s="14" t="s">
        <v>1317</v>
      </c>
      <c r="AA152" s="14" t="s">
        <v>1333</v>
      </c>
      <c r="AB152" s="14" t="s">
        <v>1325</v>
      </c>
      <c r="AC152" s="14" t="s">
        <v>855</v>
      </c>
      <c r="AD152" s="14">
        <v>0</v>
      </c>
      <c r="AE152" s="14">
        <v>0</v>
      </c>
      <c r="AF152" s="14">
        <v>0.37219999999999998</v>
      </c>
      <c r="AG152" s="14">
        <v>2.6492</v>
      </c>
      <c r="AH152" s="14">
        <v>76.188800000000001</v>
      </c>
      <c r="AI152" s="14">
        <v>11.542199999999999</v>
      </c>
      <c r="AJ152" s="14">
        <v>4.6059000000000001</v>
      </c>
      <c r="AK152" s="14">
        <v>0.79649999999999999</v>
      </c>
      <c r="AL152" s="14">
        <v>1.6384000000000001</v>
      </c>
      <c r="AM152" s="14">
        <v>0.55900000000000005</v>
      </c>
      <c r="AN152" s="14">
        <v>0.57899999999999996</v>
      </c>
      <c r="AO152" s="14">
        <v>0</v>
      </c>
      <c r="AP152" s="14">
        <v>1.0686</v>
      </c>
      <c r="AQ152" s="14">
        <v>0.55376999999999998</v>
      </c>
    </row>
  </sheetData>
  <mergeCells count="3">
    <mergeCell ref="D1:G1"/>
    <mergeCell ref="H1:Z1"/>
    <mergeCell ref="AD1:AP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79"/>
  <sheetViews>
    <sheetView topLeftCell="B1" zoomScale="69" zoomScaleNormal="69" zoomScalePageLayoutView="69" workbookViewId="0">
      <pane ySplit="1" topLeftCell="A2" activePane="bottomLeft" state="frozen"/>
      <selection pane="bottomLeft" activeCell="N41" sqref="N41"/>
    </sheetView>
  </sheetViews>
  <sheetFormatPr baseColWidth="10" defaultColWidth="17.33203125" defaultRowHeight="15" x14ac:dyDescent="0.2"/>
  <cols>
    <col min="1" max="1" width="12.5" customWidth="1"/>
    <col min="2" max="3" width="13.1640625" customWidth="1"/>
    <col min="4" max="4" width="11.5" customWidth="1"/>
    <col min="5" max="5" width="28.6640625" customWidth="1"/>
    <col min="8" max="8" width="17.33203125" style="12"/>
    <col min="11" max="11" width="36.5" style="118" customWidth="1"/>
    <col min="12" max="15" width="10.6640625" customWidth="1"/>
    <col min="16" max="20" width="10.6640625" style="100" customWidth="1"/>
  </cols>
  <sheetData>
    <row r="1" spans="1:20" ht="57.75" customHeight="1" thickBot="1" x14ac:dyDescent="0.25">
      <c r="A1" s="1" t="s">
        <v>0</v>
      </c>
      <c r="B1" s="1" t="s">
        <v>1</v>
      </c>
      <c r="C1" s="1" t="s">
        <v>1362</v>
      </c>
      <c r="D1" s="1" t="s">
        <v>2</v>
      </c>
      <c r="E1" s="1" t="s">
        <v>3</v>
      </c>
      <c r="F1" s="1" t="s">
        <v>5</v>
      </c>
      <c r="G1" s="1" t="s">
        <v>6</v>
      </c>
      <c r="H1" s="10" t="s">
        <v>7</v>
      </c>
      <c r="I1" s="1" t="s">
        <v>8</v>
      </c>
      <c r="J1" s="1" t="s">
        <v>9</v>
      </c>
    </row>
    <row r="2" spans="1:20" x14ac:dyDescent="0.2">
      <c r="A2" s="4" t="s">
        <v>63</v>
      </c>
      <c r="B2" s="4" t="s">
        <v>789</v>
      </c>
      <c r="C2" s="4" t="s">
        <v>1206</v>
      </c>
      <c r="D2" s="4" t="s">
        <v>930</v>
      </c>
      <c r="E2" s="3" t="s">
        <v>962</v>
      </c>
      <c r="F2" s="6">
        <v>0</v>
      </c>
      <c r="G2" s="7">
        <v>0.96765000000000001</v>
      </c>
      <c r="H2" s="11">
        <v>98.088800000000006</v>
      </c>
      <c r="I2" s="7">
        <v>0</v>
      </c>
      <c r="J2" s="7">
        <v>0</v>
      </c>
      <c r="K2" s="119"/>
      <c r="L2" s="124" t="s">
        <v>1206</v>
      </c>
      <c r="M2" s="124" t="s">
        <v>1207</v>
      </c>
      <c r="N2" s="124" t="s">
        <v>1234</v>
      </c>
      <c r="O2" s="124" t="s">
        <v>1235</v>
      </c>
      <c r="P2" s="127" t="s">
        <v>1374</v>
      </c>
      <c r="Q2" s="134" t="s">
        <v>1375</v>
      </c>
      <c r="R2" s="134" t="s">
        <v>1382</v>
      </c>
      <c r="S2" s="134" t="s">
        <v>1376</v>
      </c>
      <c r="T2" s="129" t="s">
        <v>1377</v>
      </c>
    </row>
    <row r="3" spans="1:20" x14ac:dyDescent="0.2">
      <c r="A3" s="4" t="s">
        <v>767</v>
      </c>
      <c r="B3" s="4" t="s">
        <v>928</v>
      </c>
      <c r="C3" s="4" t="s">
        <v>1206</v>
      </c>
      <c r="D3" s="4" t="s">
        <v>930</v>
      </c>
      <c r="E3" s="3" t="s">
        <v>1190</v>
      </c>
      <c r="F3" s="6">
        <v>0</v>
      </c>
      <c r="G3" s="7">
        <v>0.96009</v>
      </c>
      <c r="H3" s="11">
        <v>97.748000000000005</v>
      </c>
      <c r="I3" s="7">
        <v>0</v>
      </c>
      <c r="J3" s="7">
        <v>0</v>
      </c>
      <c r="K3" s="120" t="s">
        <v>1233</v>
      </c>
      <c r="L3" s="104">
        <v>47</v>
      </c>
      <c r="M3" s="104">
        <v>19</v>
      </c>
      <c r="N3" s="105">
        <v>58</v>
      </c>
      <c r="O3" s="105">
        <v>26</v>
      </c>
      <c r="P3" s="103">
        <v>44</v>
      </c>
      <c r="Q3" s="51">
        <v>106</v>
      </c>
      <c r="R3" s="51">
        <v>68</v>
      </c>
      <c r="S3" s="51">
        <v>112</v>
      </c>
      <c r="T3" s="107">
        <v>38</v>
      </c>
    </row>
    <row r="4" spans="1:20" x14ac:dyDescent="0.2">
      <c r="A4" s="4" t="s">
        <v>760</v>
      </c>
      <c r="B4" s="4" t="s">
        <v>926</v>
      </c>
      <c r="C4" s="4" t="s">
        <v>1206</v>
      </c>
      <c r="D4" s="4" t="s">
        <v>930</v>
      </c>
      <c r="E4" s="3" t="s">
        <v>1192</v>
      </c>
      <c r="F4" s="6">
        <v>0</v>
      </c>
      <c r="G4" s="7">
        <v>0.95306999999999997</v>
      </c>
      <c r="H4" s="11">
        <v>97.402000000000001</v>
      </c>
      <c r="I4" s="7">
        <v>0</v>
      </c>
      <c r="J4" s="7">
        <v>0</v>
      </c>
      <c r="K4" s="120" t="s">
        <v>1232</v>
      </c>
      <c r="L4" s="51">
        <f>COUNTIF($C:$C,L$2)</f>
        <v>100</v>
      </c>
      <c r="M4" s="51">
        <f>COUNTIF($C:$C,M$2)</f>
        <v>59</v>
      </c>
      <c r="N4" s="51">
        <f>COUNTIF($C:$C,N$2)</f>
        <v>69</v>
      </c>
      <c r="O4" s="51">
        <f>COUNTIF($C:$C,O$2)</f>
        <v>50</v>
      </c>
      <c r="P4" s="103">
        <f>COUNTIF($H:$H,P2)</f>
        <v>110</v>
      </c>
      <c r="Q4" s="51">
        <f>COUNTIF($H:$H,Q2)</f>
        <v>168</v>
      </c>
      <c r="R4" s="51">
        <f>COUNTIFS($H:$H,$Q$2,$H:$H,$S$2)</f>
        <v>74</v>
      </c>
      <c r="S4" s="51">
        <f>COUNTIF($H:$H,S2)</f>
        <v>184</v>
      </c>
      <c r="T4" s="107">
        <f>COUNTIF($H:$H,T2)</f>
        <v>94</v>
      </c>
    </row>
    <row r="5" spans="1:20" x14ac:dyDescent="0.2">
      <c r="A5" s="4" t="s">
        <v>669</v>
      </c>
      <c r="B5" s="4" t="s">
        <v>908</v>
      </c>
      <c r="C5" s="4" t="s">
        <v>1206</v>
      </c>
      <c r="D5" s="4" t="s">
        <v>930</v>
      </c>
      <c r="E5" s="3" t="s">
        <v>1146</v>
      </c>
      <c r="F5" s="6">
        <v>0</v>
      </c>
      <c r="G5" s="7">
        <v>0.95799999999999996</v>
      </c>
      <c r="H5" s="11">
        <v>97.580799999999996</v>
      </c>
      <c r="I5" s="7">
        <v>0</v>
      </c>
      <c r="J5" s="7">
        <v>0</v>
      </c>
      <c r="K5" s="120" t="s">
        <v>1384</v>
      </c>
      <c r="L5" s="51">
        <f>SUM('UT data - Sites'!C3:C49)</f>
        <v>168</v>
      </c>
      <c r="M5" s="51">
        <f>SUM('UT data - Sites'!C134:C152)</f>
        <v>79</v>
      </c>
      <c r="N5" s="51">
        <f>SUM('UT data - Sites'!C50:C107)</f>
        <v>146</v>
      </c>
      <c r="O5" s="51">
        <f>SUM('UT data - Sites'!C108:C133)</f>
        <v>85</v>
      </c>
      <c r="P5" s="103">
        <f>SUMIF('UT data - Sites'!AH3:AH152,P2,'UT data - Sites'!C3:C152)</f>
        <v>165</v>
      </c>
      <c r="Q5" s="51">
        <f>SUMIF('UT data - Sites'!AH3:AH152,Q2,'UT data - Sites'!C3:C152)</f>
        <v>313</v>
      </c>
      <c r="R5" s="51">
        <f>SUMIFS('UT data - Sites'!C3:C152,'UT data - Sites'!AH3:AH152,Leaks!Q2,'UT data - Sites'!AH3:AH152,Leaks!S2)</f>
        <v>171</v>
      </c>
      <c r="S5" s="51">
        <f>SUMIF('UT data - Sites'!AH3:AH152,S2,'UT data - Sites'!C3:C152)</f>
        <v>336</v>
      </c>
      <c r="T5" s="107">
        <f>SUMIF('UT data - Sites'!AH3:AH152,T2,'UT data - Sites'!C3:C152)</f>
        <v>142</v>
      </c>
    </row>
    <row r="6" spans="1:20" x14ac:dyDescent="0.2">
      <c r="A6" s="4" t="s">
        <v>677</v>
      </c>
      <c r="B6" s="4" t="s">
        <v>908</v>
      </c>
      <c r="C6" s="4" t="s">
        <v>1206</v>
      </c>
      <c r="D6" s="4" t="s">
        <v>930</v>
      </c>
      <c r="E6" s="3" t="s">
        <v>1149</v>
      </c>
      <c r="F6" s="6">
        <v>0</v>
      </c>
      <c r="G6" s="7">
        <v>0.95799999999999996</v>
      </c>
      <c r="H6" s="11">
        <v>97.580799999999996</v>
      </c>
      <c r="I6" s="7">
        <v>0</v>
      </c>
      <c r="J6" s="7">
        <v>0</v>
      </c>
      <c r="K6" s="120" t="s">
        <v>1386</v>
      </c>
      <c r="L6" s="108">
        <f t="shared" ref="L6:T6" si="0">L4/L3</f>
        <v>2.1276595744680851</v>
      </c>
      <c r="M6" s="108">
        <f t="shared" si="0"/>
        <v>3.1052631578947367</v>
      </c>
      <c r="N6" s="108">
        <f t="shared" si="0"/>
        <v>1.1896551724137931</v>
      </c>
      <c r="O6" s="108">
        <f t="shared" si="0"/>
        <v>1.9230769230769231</v>
      </c>
      <c r="P6" s="126">
        <f t="shared" si="0"/>
        <v>2.5</v>
      </c>
      <c r="Q6" s="108">
        <f t="shared" si="0"/>
        <v>1.5849056603773586</v>
      </c>
      <c r="R6" s="108">
        <f t="shared" si="0"/>
        <v>1.088235294117647</v>
      </c>
      <c r="S6" s="108">
        <f t="shared" si="0"/>
        <v>1.6428571428571428</v>
      </c>
      <c r="T6" s="109">
        <f t="shared" si="0"/>
        <v>2.4736842105263159</v>
      </c>
    </row>
    <row r="7" spans="1:20" x14ac:dyDescent="0.2">
      <c r="A7" s="4" t="s">
        <v>749</v>
      </c>
      <c r="B7" s="4" t="s">
        <v>923</v>
      </c>
      <c r="C7" s="4" t="s">
        <v>1206</v>
      </c>
      <c r="D7" s="4" t="s">
        <v>930</v>
      </c>
      <c r="E7" s="3" t="s">
        <v>1181</v>
      </c>
      <c r="F7" s="6">
        <v>0</v>
      </c>
      <c r="G7" s="7">
        <v>0.95704999999999996</v>
      </c>
      <c r="H7" s="11">
        <v>97.560599999999994</v>
      </c>
      <c r="I7" s="7">
        <v>0</v>
      </c>
      <c r="J7" s="7">
        <v>0</v>
      </c>
      <c r="K7" s="135" t="s">
        <v>1236</v>
      </c>
      <c r="L7" s="108">
        <f>L5/L3</f>
        <v>3.5744680851063828</v>
      </c>
      <c r="M7" s="108">
        <f t="shared" ref="M7:T7" si="1">M5/M3</f>
        <v>4.1578947368421053</v>
      </c>
      <c r="N7" s="108">
        <f t="shared" si="1"/>
        <v>2.5172413793103448</v>
      </c>
      <c r="O7" s="108">
        <f t="shared" si="1"/>
        <v>3.2692307692307692</v>
      </c>
      <c r="P7" s="126">
        <f t="shared" si="1"/>
        <v>3.75</v>
      </c>
      <c r="Q7" s="108">
        <f t="shared" si="1"/>
        <v>2.9528301886792452</v>
      </c>
      <c r="R7" s="108">
        <f t="shared" si="1"/>
        <v>2.5147058823529411</v>
      </c>
      <c r="S7" s="108">
        <f t="shared" si="1"/>
        <v>3</v>
      </c>
      <c r="T7" s="109">
        <f t="shared" si="1"/>
        <v>3.736842105263158</v>
      </c>
    </row>
    <row r="8" spans="1:20" x14ac:dyDescent="0.2">
      <c r="A8" s="4" t="s">
        <v>750</v>
      </c>
      <c r="B8" s="4" t="s">
        <v>923</v>
      </c>
      <c r="C8" s="4" t="s">
        <v>1206</v>
      </c>
      <c r="D8" s="4" t="s">
        <v>930</v>
      </c>
      <c r="E8" s="3" t="s">
        <v>1183</v>
      </c>
      <c r="F8" s="6">
        <v>0</v>
      </c>
      <c r="G8" s="7">
        <v>0.95704999999999996</v>
      </c>
      <c r="H8" s="11">
        <v>97.560599999999994</v>
      </c>
      <c r="I8" s="7">
        <v>0</v>
      </c>
      <c r="J8" s="7">
        <v>0</v>
      </c>
      <c r="K8" s="120" t="s">
        <v>1383</v>
      </c>
      <c r="L8" s="114">
        <f t="shared" ref="L8:T8" si="2">L4/L5</f>
        <v>0.59523809523809523</v>
      </c>
      <c r="M8" s="114">
        <f t="shared" si="2"/>
        <v>0.74683544303797467</v>
      </c>
      <c r="N8" s="114">
        <f t="shared" si="2"/>
        <v>0.4726027397260274</v>
      </c>
      <c r="O8" s="114">
        <f t="shared" si="2"/>
        <v>0.58823529411764708</v>
      </c>
      <c r="P8" s="132">
        <f t="shared" si="2"/>
        <v>0.66666666666666663</v>
      </c>
      <c r="Q8" s="114">
        <f t="shared" si="2"/>
        <v>0.53674121405750796</v>
      </c>
      <c r="R8" s="114">
        <f t="shared" si="2"/>
        <v>0.43274853801169588</v>
      </c>
      <c r="S8" s="114">
        <f t="shared" si="2"/>
        <v>0.54761904761904767</v>
      </c>
      <c r="T8" s="115">
        <f t="shared" si="2"/>
        <v>0.6619718309859155</v>
      </c>
    </row>
    <row r="9" spans="1:20" x14ac:dyDescent="0.2">
      <c r="A9" s="4" t="s">
        <v>751</v>
      </c>
      <c r="B9" s="4" t="s">
        <v>923</v>
      </c>
      <c r="C9" s="4" t="s">
        <v>1206</v>
      </c>
      <c r="D9" s="4" t="s">
        <v>930</v>
      </c>
      <c r="E9" s="3" t="s">
        <v>1184</v>
      </c>
      <c r="F9" s="6">
        <v>0</v>
      </c>
      <c r="G9" s="7">
        <v>0.95704999999999996</v>
      </c>
      <c r="H9" s="11">
        <v>97.560599999999994</v>
      </c>
      <c r="I9" s="7">
        <v>0</v>
      </c>
      <c r="J9" s="7">
        <v>0</v>
      </c>
      <c r="K9" s="120" t="s">
        <v>1203</v>
      </c>
      <c r="L9" s="51">
        <f>COUNTIFS($F:$F,"0",$C:$C,L$2)</f>
        <v>19</v>
      </c>
      <c r="M9" s="51">
        <f t="shared" ref="M9:O9" si="3">COUNTIFS($F:$F,"0",$C:$C,M$2)</f>
        <v>8</v>
      </c>
      <c r="N9" s="51">
        <f t="shared" si="3"/>
        <v>4</v>
      </c>
      <c r="O9" s="51">
        <f t="shared" si="3"/>
        <v>6</v>
      </c>
      <c r="P9" s="103">
        <f>COUNTIFS($F:$F,"0",$H:$H,P$2)</f>
        <v>14</v>
      </c>
      <c r="Q9" s="51">
        <f>COUNTIFS($F:$F,"0",$H:$H,Q$2)</f>
        <v>23</v>
      </c>
      <c r="R9" s="51">
        <f>COUNTIFS($F:$F,"0",$H:$H,$Q$2,$H:$H,$S$2)</f>
        <v>5</v>
      </c>
      <c r="S9" s="51">
        <f t="shared" ref="S9:T9" si="4">COUNTIFS($F:$F,"0",$H:$H,S$2)</f>
        <v>19</v>
      </c>
      <c r="T9" s="107">
        <f t="shared" si="4"/>
        <v>18</v>
      </c>
    </row>
    <row r="10" spans="1:20" x14ac:dyDescent="0.2">
      <c r="A10" s="4" t="s">
        <v>752</v>
      </c>
      <c r="B10" s="4" t="s">
        <v>923</v>
      </c>
      <c r="C10" s="4" t="s">
        <v>1206</v>
      </c>
      <c r="D10" s="4" t="s">
        <v>930</v>
      </c>
      <c r="E10" s="3" t="s">
        <v>1185</v>
      </c>
      <c r="F10" s="6">
        <v>0</v>
      </c>
      <c r="G10" s="7">
        <v>0.95704999999999996</v>
      </c>
      <c r="H10" s="11">
        <v>97.560599999999994</v>
      </c>
      <c r="I10" s="7">
        <v>0</v>
      </c>
      <c r="J10" s="7">
        <v>0</v>
      </c>
      <c r="K10" s="120" t="s">
        <v>1205</v>
      </c>
      <c r="L10" s="51">
        <f>COUNTIFS($F:$F,"&lt;0.0250",$C:$C,L$2)</f>
        <v>46</v>
      </c>
      <c r="M10" s="51">
        <f>COUNTIFS($F:$F,"&lt;0.0250",$C:$C,M$2)</f>
        <v>38</v>
      </c>
      <c r="N10" s="51">
        <f>COUNTIFS($F:$F,"&lt;0.0250",$C:$C,N$2)</f>
        <v>24</v>
      </c>
      <c r="O10" s="51">
        <f>COUNTIFS($F:$F,"&lt;0.0250",$C:$C,O$2)</f>
        <v>18</v>
      </c>
      <c r="P10" s="103">
        <f>COUNTIFS($F:$F,"&lt;0.025",$H:$H,P$2)</f>
        <v>55</v>
      </c>
      <c r="Q10" s="51">
        <f>COUNTIFS($F:$F,"&lt;0.025",$H:$H,Q$2)</f>
        <v>71</v>
      </c>
      <c r="R10" s="51">
        <f>COUNTIFS($F:$F,"&lt;0.025",$H:$H,$Q$2,$H:$H,$S$2)</f>
        <v>29</v>
      </c>
      <c r="S10" s="51">
        <f t="shared" ref="S10:T10" si="5">COUNTIFS($F:$F,"&lt;0.025",$H:$H,S$2)</f>
        <v>84</v>
      </c>
      <c r="T10" s="107">
        <f t="shared" si="5"/>
        <v>42</v>
      </c>
    </row>
    <row r="11" spans="1:20" x14ac:dyDescent="0.2">
      <c r="A11" s="4" t="s">
        <v>771</v>
      </c>
      <c r="B11" s="4" t="s">
        <v>781</v>
      </c>
      <c r="C11" s="4" t="s">
        <v>1206</v>
      </c>
      <c r="D11" s="4" t="s">
        <v>930</v>
      </c>
      <c r="E11" s="3" t="s">
        <v>1198</v>
      </c>
      <c r="F11" s="6">
        <v>0</v>
      </c>
      <c r="G11" s="7">
        <v>0.95421</v>
      </c>
      <c r="H11" s="11">
        <v>97.412000000000006</v>
      </c>
      <c r="I11" s="7">
        <v>0</v>
      </c>
      <c r="J11" s="7">
        <v>0</v>
      </c>
      <c r="K11" s="120" t="s">
        <v>1204</v>
      </c>
      <c r="L11" s="51">
        <f>COUNTIFS($F:$F,"&lt;0.05",$C:$C,L$2)</f>
        <v>60</v>
      </c>
      <c r="M11" s="51">
        <f>COUNTIFS($F:$F,"&lt;0.05",$C:$C,M$2)</f>
        <v>44</v>
      </c>
      <c r="N11" s="51">
        <f>COUNTIFS($F:$F,"&lt;0.05",$C:$C,N$2)</f>
        <v>34</v>
      </c>
      <c r="O11" s="51">
        <f>COUNTIFS($F:$F,"&lt;0.05",$C:$C,O$2)</f>
        <v>23</v>
      </c>
      <c r="P11" s="103">
        <f>COUNTIFS($F:$F,"&lt;0.05",$H:$H,P$2)</f>
        <v>67</v>
      </c>
      <c r="Q11" s="51">
        <f>COUNTIFS($F:$F,"&lt;0.05",$H:$H,Q$2)</f>
        <v>94</v>
      </c>
      <c r="R11" s="51">
        <f>COUNTIFS($F:$F,"&lt;0.05",$H:$H,$Q$2,$H:$H,$S$2)</f>
        <v>38</v>
      </c>
      <c r="S11" s="51">
        <f t="shared" ref="S11:T11" si="6">COUNTIFS($F:$F,"&lt;0.05",$H:$H,S$2)</f>
        <v>105</v>
      </c>
      <c r="T11" s="107">
        <f t="shared" si="6"/>
        <v>56</v>
      </c>
    </row>
    <row r="12" spans="1:20" x14ac:dyDescent="0.2">
      <c r="A12" s="4" t="s">
        <v>772</v>
      </c>
      <c r="B12" s="4" t="s">
        <v>781</v>
      </c>
      <c r="C12" s="4" t="s">
        <v>1206</v>
      </c>
      <c r="D12" s="4" t="s">
        <v>930</v>
      </c>
      <c r="E12" s="3" t="s">
        <v>1199</v>
      </c>
      <c r="F12" s="6">
        <v>0</v>
      </c>
      <c r="G12" s="7">
        <v>0.95421</v>
      </c>
      <c r="H12" s="11">
        <v>97.412000000000006</v>
      </c>
      <c r="I12" s="7">
        <v>0</v>
      </c>
      <c r="J12" s="7">
        <v>0</v>
      </c>
      <c r="K12" s="120" t="s">
        <v>1209</v>
      </c>
      <c r="L12" s="110">
        <f>L9/$L$4</f>
        <v>0.19</v>
      </c>
      <c r="M12" s="110">
        <f>M9/$M$4</f>
        <v>0.13559322033898305</v>
      </c>
      <c r="N12" s="110">
        <f>N9/$N$4</f>
        <v>5.7971014492753624E-2</v>
      </c>
      <c r="O12" s="110">
        <f>O9/$O$4</f>
        <v>0.12</v>
      </c>
      <c r="P12" s="133">
        <f>P9/$L$4</f>
        <v>0.14000000000000001</v>
      </c>
      <c r="Q12" s="110">
        <f t="shared" ref="Q12:T12" si="7">Q9/$L$4</f>
        <v>0.23</v>
      </c>
      <c r="R12" s="110">
        <f t="shared" si="7"/>
        <v>0.05</v>
      </c>
      <c r="S12" s="110">
        <f t="shared" si="7"/>
        <v>0.19</v>
      </c>
      <c r="T12" s="111">
        <f t="shared" si="7"/>
        <v>0.18</v>
      </c>
    </row>
    <row r="13" spans="1:20" x14ac:dyDescent="0.2">
      <c r="A13" s="4" t="s">
        <v>773</v>
      </c>
      <c r="B13" s="4" t="s">
        <v>781</v>
      </c>
      <c r="C13" s="4" t="s">
        <v>1206</v>
      </c>
      <c r="D13" s="4" t="s">
        <v>930</v>
      </c>
      <c r="E13" s="3" t="s">
        <v>1200</v>
      </c>
      <c r="F13" s="6">
        <v>0</v>
      </c>
      <c r="G13" s="7">
        <v>0.95421</v>
      </c>
      <c r="H13" s="11">
        <v>97.412000000000006</v>
      </c>
      <c r="I13" s="7">
        <v>0</v>
      </c>
      <c r="J13" s="7">
        <v>0</v>
      </c>
      <c r="K13" s="120" t="s">
        <v>1210</v>
      </c>
      <c r="L13" s="110">
        <f>L10/$L$4</f>
        <v>0.46</v>
      </c>
      <c r="M13" s="110">
        <f>M10/$M$4</f>
        <v>0.64406779661016944</v>
      </c>
      <c r="N13" s="110">
        <f t="shared" ref="N13" si="8">N10/$N$4</f>
        <v>0.34782608695652173</v>
      </c>
      <c r="O13" s="110">
        <f>O10/$O$4</f>
        <v>0.36</v>
      </c>
      <c r="P13" s="133">
        <f>P10/$L$4</f>
        <v>0.55000000000000004</v>
      </c>
      <c r="Q13" s="110">
        <f t="shared" ref="Q13:T13" si="9">Q10/$L$4</f>
        <v>0.71</v>
      </c>
      <c r="R13" s="110">
        <f t="shared" si="9"/>
        <v>0.28999999999999998</v>
      </c>
      <c r="S13" s="110">
        <f t="shared" si="9"/>
        <v>0.84</v>
      </c>
      <c r="T13" s="111">
        <f t="shared" si="9"/>
        <v>0.42</v>
      </c>
    </row>
    <row r="14" spans="1:20" x14ac:dyDescent="0.2">
      <c r="A14" s="4" t="s">
        <v>36</v>
      </c>
      <c r="B14" s="4" t="s">
        <v>785</v>
      </c>
      <c r="C14" s="4" t="s">
        <v>1206</v>
      </c>
      <c r="D14" s="4" t="s">
        <v>930</v>
      </c>
      <c r="E14" s="3" t="s">
        <v>951</v>
      </c>
      <c r="F14" s="6">
        <v>0</v>
      </c>
      <c r="G14" s="7">
        <v>0.95704999999999996</v>
      </c>
      <c r="H14" s="11">
        <v>97.560599999999994</v>
      </c>
      <c r="I14" s="7">
        <v>0</v>
      </c>
      <c r="J14" s="7">
        <v>0</v>
      </c>
      <c r="K14" s="120" t="s">
        <v>1208</v>
      </c>
      <c r="L14" s="110">
        <f>L11/$L$4</f>
        <v>0.6</v>
      </c>
      <c r="M14" s="110">
        <f>M11/$M$4</f>
        <v>0.74576271186440679</v>
      </c>
      <c r="N14" s="110">
        <f>N11/$N$4</f>
        <v>0.49275362318840582</v>
      </c>
      <c r="O14" s="110">
        <f>O11/$O$4</f>
        <v>0.46</v>
      </c>
      <c r="P14" s="133">
        <f>P11/$L$4</f>
        <v>0.67</v>
      </c>
      <c r="Q14" s="110">
        <f t="shared" ref="Q14:T14" si="10">Q11/$L$4</f>
        <v>0.94</v>
      </c>
      <c r="R14" s="110">
        <f t="shared" si="10"/>
        <v>0.38</v>
      </c>
      <c r="S14" s="110">
        <f t="shared" si="10"/>
        <v>1.05</v>
      </c>
      <c r="T14" s="111">
        <f t="shared" si="10"/>
        <v>0.56000000000000005</v>
      </c>
    </row>
    <row r="15" spans="1:20" x14ac:dyDescent="0.2">
      <c r="A15" s="4" t="s">
        <v>45</v>
      </c>
      <c r="B15" s="4" t="s">
        <v>785</v>
      </c>
      <c r="C15" s="4" t="s">
        <v>1206</v>
      </c>
      <c r="D15" s="4" t="s">
        <v>930</v>
      </c>
      <c r="E15" s="3" t="s">
        <v>956</v>
      </c>
      <c r="F15" s="6">
        <v>0</v>
      </c>
      <c r="G15" s="7">
        <v>0.95704999999999996</v>
      </c>
      <c r="H15" s="11">
        <v>97.560599999999994</v>
      </c>
      <c r="I15" s="7">
        <v>0</v>
      </c>
      <c r="J15" s="7">
        <v>0</v>
      </c>
      <c r="K15" s="120" t="s">
        <v>1211</v>
      </c>
      <c r="L15" s="112">
        <f>AVERAGEIF($C:$C,L$2,$F:$F)</f>
        <v>0.18884000000000001</v>
      </c>
      <c r="M15" s="112">
        <f>AVERAGEIF($C:$C,M$2,$F:$F)</f>
        <v>4.4677966101694916E-2</v>
      </c>
      <c r="N15" s="112">
        <f>AVERAGEIF($C:$C,N$2,$F:$F)</f>
        <v>0.12943478260869568</v>
      </c>
      <c r="O15" s="112">
        <f>AVERAGEIF($C:$C,O$2,$F:$F)</f>
        <v>0.10652</v>
      </c>
      <c r="P15" s="128">
        <f>AVERAGEIF($H:$H,P$2,$F:$F)</f>
        <v>9.067272727272721E-2</v>
      </c>
      <c r="Q15" s="112">
        <f t="shared" ref="Q15:T15" si="11">AVERAGEIF($H:$H,Q$2,$F:$F)</f>
        <v>0.15358928571428568</v>
      </c>
      <c r="R15" s="112">
        <f>AVERAGEIFS($F:$F,$H:$H,$Q$2,$H:$H,$S$2)</f>
        <v>9.8054054054054124E-2</v>
      </c>
      <c r="S15" s="112">
        <f t="shared" si="11"/>
        <v>9.3641304347826068E-2</v>
      </c>
      <c r="T15" s="113">
        <f t="shared" si="11"/>
        <v>0.19730851063829791</v>
      </c>
    </row>
    <row r="16" spans="1:20" x14ac:dyDescent="0.2">
      <c r="A16" s="4" t="s">
        <v>24</v>
      </c>
      <c r="B16" s="4" t="s">
        <v>783</v>
      </c>
      <c r="C16" s="4" t="s">
        <v>1206</v>
      </c>
      <c r="D16" s="4" t="s">
        <v>930</v>
      </c>
      <c r="E16" s="3" t="s">
        <v>944</v>
      </c>
      <c r="F16" s="6">
        <v>0</v>
      </c>
      <c r="G16" s="7">
        <v>0.95704999999999996</v>
      </c>
      <c r="H16" s="11">
        <v>97.560599999999994</v>
      </c>
      <c r="I16" s="7">
        <v>0</v>
      </c>
      <c r="J16" s="7">
        <v>0</v>
      </c>
      <c r="K16" s="120" t="s">
        <v>1253</v>
      </c>
      <c r="L16" s="112">
        <f>AVERAGEIF($C:$C,L$2,$I:$I)</f>
        <v>0.18155114250000001</v>
      </c>
      <c r="M16" s="112">
        <f>AVERAGEIF($C:$C,M$2,$I:$I)</f>
        <v>2.3660279322033902E-2</v>
      </c>
      <c r="N16" s="112">
        <f>AVERAGEIF($C:$C,N$2,$I:$I)</f>
        <v>9.2532305797101436E-2</v>
      </c>
      <c r="O16" s="112">
        <f>AVERAGEIF($C:$C,O$2,$I:$I)</f>
        <v>8.1628957799999999E-2</v>
      </c>
      <c r="P16" s="128">
        <f>AVERAGEIF($H:$H,P$2,$I:$I)</f>
        <v>4.913137218181815E-2</v>
      </c>
      <c r="Q16" s="112">
        <f t="shared" ref="Q16:T16" si="12">AVERAGEIF($H:$H,Q$2,$I:$I)</f>
        <v>0.14650474273809519</v>
      </c>
      <c r="R16" s="112">
        <f>AVERAGEIFS($I:$I,$H:$H,$Q$2,$H:$H,$S$2)</f>
        <v>9.1535505675675671E-2</v>
      </c>
      <c r="S16" s="112">
        <f t="shared" si="12"/>
        <v>6.6185208478260885E-2</v>
      </c>
      <c r="T16" s="113">
        <f t="shared" si="12"/>
        <v>0.18977839744680849</v>
      </c>
    </row>
    <row r="17" spans="1:20" x14ac:dyDescent="0.2">
      <c r="A17" s="4" t="s">
        <v>27</v>
      </c>
      <c r="B17" s="4" t="s">
        <v>783</v>
      </c>
      <c r="C17" s="4" t="s">
        <v>1206</v>
      </c>
      <c r="D17" s="4" t="s">
        <v>930</v>
      </c>
      <c r="E17" s="3" t="s">
        <v>946</v>
      </c>
      <c r="F17" s="6">
        <v>0</v>
      </c>
      <c r="G17" s="7">
        <v>0.95704999999999996</v>
      </c>
      <c r="H17" s="11">
        <v>97.560599999999994</v>
      </c>
      <c r="I17" s="7">
        <v>0</v>
      </c>
      <c r="J17" s="7">
        <v>0</v>
      </c>
      <c r="K17" s="120" t="s">
        <v>1254</v>
      </c>
      <c r="L17" s="112">
        <f>AVERAGEIF($C:$C,L$2,$J:$J)</f>
        <v>0.18577541424109612</v>
      </c>
      <c r="M17" s="112">
        <f>AVERAGEIF($C:$C,M$2,$J:$J)</f>
        <v>3.1767267694908591E-2</v>
      </c>
      <c r="N17" s="112">
        <f>AVERAGEIF($C:$C,N$2,$J:$J)</f>
        <v>0.10800680012584095</v>
      </c>
      <c r="O17" s="112">
        <f>AVERAGEIF($C:$C,O$2,$J:$J)</f>
        <v>9.3999357593666469E-2</v>
      </c>
      <c r="P17" s="128">
        <f>AVERAGEIF($H:$H,P$2,$J:$J)</f>
        <v>6.5593971225525238E-2</v>
      </c>
      <c r="Q17" s="112">
        <f t="shared" ref="Q17:T17" si="13">AVERAGEIF($H:$H,Q$2,$J:$J)</f>
        <v>0.15112446709326077</v>
      </c>
      <c r="R17" s="112">
        <f>AVERAGEIFS($J:$J,$H:$H,$Q$2,$H:$H,$S$2)</f>
        <v>9.6469809584923294E-2</v>
      </c>
      <c r="S17" s="112">
        <f t="shared" si="13"/>
        <v>7.8011427957022275E-2</v>
      </c>
      <c r="T17" s="113">
        <f t="shared" si="13"/>
        <v>0.1941504740679092</v>
      </c>
    </row>
    <row r="18" spans="1:20" x14ac:dyDescent="0.2">
      <c r="A18" s="4" t="s">
        <v>755</v>
      </c>
      <c r="B18" s="4" t="s">
        <v>924</v>
      </c>
      <c r="C18" s="4" t="s">
        <v>1206</v>
      </c>
      <c r="D18" s="4" t="s">
        <v>930</v>
      </c>
      <c r="E18" s="3" t="s">
        <v>1188</v>
      </c>
      <c r="F18" s="6">
        <v>0</v>
      </c>
      <c r="G18" s="7">
        <v>0.95704999999999996</v>
      </c>
      <c r="H18" s="11">
        <v>97.560599999999994</v>
      </c>
      <c r="I18" s="7">
        <v>0</v>
      </c>
      <c r="J18" s="7">
        <v>0</v>
      </c>
      <c r="K18" s="120" t="s">
        <v>1212</v>
      </c>
      <c r="L18" s="114">
        <f>MAX(F2:F101)</f>
        <v>4.9870000000000001</v>
      </c>
      <c r="M18" s="114">
        <f>MAX(F221:F279)</f>
        <v>0.40500000000000003</v>
      </c>
      <c r="N18" s="114">
        <f>MAX(F102:F170)</f>
        <v>1.903</v>
      </c>
      <c r="O18" s="114">
        <f>MAX(F171:F220)</f>
        <v>1.0189999999999999</v>
      </c>
      <c r="P18" s="103"/>
      <c r="Q18" s="51"/>
      <c r="R18" s="51"/>
      <c r="S18" s="51"/>
      <c r="T18" s="107"/>
    </row>
    <row r="19" spans="1:20" x14ac:dyDescent="0.2">
      <c r="A19" s="4" t="s">
        <v>652</v>
      </c>
      <c r="B19" s="4" t="s">
        <v>906</v>
      </c>
      <c r="C19" s="4" t="s">
        <v>1206</v>
      </c>
      <c r="D19" s="4" t="s">
        <v>930</v>
      </c>
      <c r="E19" s="3" t="s">
        <v>1143</v>
      </c>
      <c r="F19" s="6">
        <v>0</v>
      </c>
      <c r="G19" s="7">
        <v>0.94579000000000002</v>
      </c>
      <c r="H19" s="11">
        <v>96.834699999999998</v>
      </c>
      <c r="I19" s="7">
        <v>0</v>
      </c>
      <c r="J19" s="7">
        <v>0</v>
      </c>
      <c r="K19" s="120" t="s">
        <v>1237</v>
      </c>
      <c r="L19" s="51">
        <f>COUNTIFS($F:$F,"&gt;0.4",$C:$C,L$2)</f>
        <v>11</v>
      </c>
      <c r="M19" s="51">
        <f>COUNTIFS($F:$F,"&gt;0.4",$C:$C,M$2)</f>
        <v>1</v>
      </c>
      <c r="N19" s="51">
        <f>COUNTIFS($F:$F,"&gt;0.4",$C:$C,N$2)</f>
        <v>2</v>
      </c>
      <c r="O19" s="51">
        <f>COUNTIFS($F:$F,"&gt;0.4",$C:$C,O$2)</f>
        <v>1</v>
      </c>
      <c r="P19" s="130">
        <f>COUNTIFS($F:$F,"&gt;0.4",$H:$H,P$2)</f>
        <v>2</v>
      </c>
      <c r="Q19" s="105">
        <f>COUNTIFS($F:$F,"&gt;0.4",$H:$H,Q$2)</f>
        <v>13</v>
      </c>
      <c r="R19" s="105">
        <f>COUNTIFS($F:$F,"&gt;0.4",$H:$H,$Q$2,$H:$H,$S$2)</f>
        <v>2</v>
      </c>
      <c r="S19" s="105">
        <f>COUNTIFS($F:$F,"&gt;0.4",$H:$H,S$2)</f>
        <v>4</v>
      </c>
      <c r="T19" s="106">
        <f>COUNTIFS($F:$F,"&gt;0.4",$H:$H,T$2)</f>
        <v>11</v>
      </c>
    </row>
    <row r="20" spans="1:20" x14ac:dyDescent="0.2">
      <c r="A20" s="4" t="s">
        <v>764</v>
      </c>
      <c r="B20" s="4" t="s">
        <v>927</v>
      </c>
      <c r="C20" s="4" t="s">
        <v>1206</v>
      </c>
      <c r="D20" s="4" t="s">
        <v>930</v>
      </c>
      <c r="E20" s="3" t="s">
        <v>1191</v>
      </c>
      <c r="F20" s="6">
        <v>0</v>
      </c>
      <c r="G20" s="7">
        <v>0.95492999999999995</v>
      </c>
      <c r="H20" s="11">
        <v>97.57</v>
      </c>
      <c r="I20" s="7">
        <v>0</v>
      </c>
      <c r="J20" s="7">
        <v>0</v>
      </c>
      <c r="K20" s="120" t="s">
        <v>1238</v>
      </c>
      <c r="L20" s="114">
        <f>MAX(I2:I101)</f>
        <v>4.8171427800000002</v>
      </c>
      <c r="M20" s="114">
        <f>MAX(I221:I279)</f>
        <v>0.22427685</v>
      </c>
      <c r="N20" s="114">
        <f>MAX(I102:I170)</f>
        <v>0.94196596999999993</v>
      </c>
      <c r="O20" s="114">
        <f>MAX(I171:I220)</f>
        <v>0.97182029999999986</v>
      </c>
      <c r="P20" s="103"/>
      <c r="Q20" s="51"/>
      <c r="R20" s="51"/>
      <c r="S20" s="51"/>
      <c r="T20" s="107"/>
    </row>
    <row r="21" spans="1:20" x14ac:dyDescent="0.2">
      <c r="A21" s="4" t="s">
        <v>621</v>
      </c>
      <c r="B21" s="4" t="s">
        <v>895</v>
      </c>
      <c r="C21" s="4" t="s">
        <v>1206</v>
      </c>
      <c r="D21" s="4" t="s">
        <v>930</v>
      </c>
      <c r="E21" s="3" t="s">
        <v>1091</v>
      </c>
      <c r="F21" s="6">
        <v>2E-3</v>
      </c>
      <c r="G21" s="7">
        <v>0.95365</v>
      </c>
      <c r="H21" s="11">
        <v>97.4</v>
      </c>
      <c r="I21" s="7">
        <v>1.9073E-3</v>
      </c>
      <c r="J21" s="7">
        <v>1.9582135523613961E-3</v>
      </c>
      <c r="K21" s="120" t="s">
        <v>1258</v>
      </c>
      <c r="L21" s="51">
        <f>COUNTIFS($I:$I,"&gt;0.4",$C:$C,L$2)</f>
        <v>11</v>
      </c>
      <c r="M21" s="51">
        <f t="shared" ref="M21:O21" si="14">COUNTIFS($I:$I,"&gt;0.4",$C:$C,M$2)</f>
        <v>0</v>
      </c>
      <c r="N21" s="51">
        <f t="shared" si="14"/>
        <v>2</v>
      </c>
      <c r="O21" s="51">
        <f t="shared" si="14"/>
        <v>1</v>
      </c>
      <c r="P21" s="130">
        <f>COUNTIFS($I:$I,"&gt;0.4",$H:$H,P$2)</f>
        <v>1</v>
      </c>
      <c r="Q21" s="105">
        <f>COUNTIFS($I:$I,"&gt;0.4",$H:$H,Q$2)</f>
        <v>13</v>
      </c>
      <c r="R21" s="105">
        <f>COUNTIFS($I:$I,"&gt;0.4",$H:$H,$Q$2,$H:$H,$S$2)</f>
        <v>2</v>
      </c>
      <c r="S21" s="105">
        <f>COUNTIFS($I:$I,"&gt;0.4",$H:$H,S$2)</f>
        <v>3</v>
      </c>
      <c r="T21" s="106">
        <f>COUNTIFS($I:$I,"&gt;0.4",$H:$H,T$2)</f>
        <v>11</v>
      </c>
    </row>
    <row r="22" spans="1:20" x14ac:dyDescent="0.2">
      <c r="A22" s="4" t="s">
        <v>25</v>
      </c>
      <c r="B22" s="4" t="s">
        <v>783</v>
      </c>
      <c r="C22" s="4" t="s">
        <v>1206</v>
      </c>
      <c r="D22" s="4" t="s">
        <v>930</v>
      </c>
      <c r="E22" s="3" t="s">
        <v>945</v>
      </c>
      <c r="F22" s="6">
        <v>4.0000000000000001E-3</v>
      </c>
      <c r="G22" s="7">
        <v>0.95704999999999996</v>
      </c>
      <c r="H22" s="11">
        <v>97.560599999999994</v>
      </c>
      <c r="I22" s="7">
        <v>3.8281999999999999E-3</v>
      </c>
      <c r="J22" s="7">
        <v>3.9239201070924122E-3</v>
      </c>
      <c r="K22" s="120"/>
      <c r="L22" s="51"/>
      <c r="M22" s="51"/>
      <c r="N22" s="51"/>
      <c r="O22" s="51"/>
      <c r="P22" s="103"/>
      <c r="Q22" s="51"/>
      <c r="R22" s="51"/>
      <c r="S22" s="51"/>
      <c r="T22" s="107"/>
    </row>
    <row r="23" spans="1:20" x14ac:dyDescent="0.2">
      <c r="A23" s="4" t="s">
        <v>685</v>
      </c>
      <c r="B23" s="4" t="s">
        <v>908</v>
      </c>
      <c r="C23" s="4" t="s">
        <v>1206</v>
      </c>
      <c r="D23" s="4" t="s">
        <v>930</v>
      </c>
      <c r="E23" s="3" t="s">
        <v>1156</v>
      </c>
      <c r="F23" s="6">
        <v>4.0000000000000001E-3</v>
      </c>
      <c r="G23" s="7">
        <v>0.95799999999999996</v>
      </c>
      <c r="H23" s="11">
        <v>97.580799999999996</v>
      </c>
      <c r="I23" s="7">
        <v>3.8319999999999999E-3</v>
      </c>
      <c r="J23" s="7">
        <v>3.9270020331868567E-3</v>
      </c>
      <c r="K23" s="120" t="s">
        <v>1250</v>
      </c>
      <c r="L23" s="108">
        <f>MIN(H2:H101)</f>
        <v>95.314700000000002</v>
      </c>
      <c r="M23" s="108">
        <f>MIN(H221:H279)</f>
        <v>71.183000000000007</v>
      </c>
      <c r="N23" s="108">
        <f>MIN(H102:H170)</f>
        <v>70.441999999999993</v>
      </c>
      <c r="O23" s="108">
        <f>MIN(H171:H220)</f>
        <v>70.891400000000004</v>
      </c>
      <c r="P23" s="103"/>
      <c r="Q23" s="51"/>
      <c r="R23" s="51"/>
      <c r="S23" s="51"/>
      <c r="T23" s="107"/>
    </row>
    <row r="24" spans="1:20" x14ac:dyDescent="0.2">
      <c r="A24" s="4" t="s">
        <v>759</v>
      </c>
      <c r="B24" s="4" t="s">
        <v>926</v>
      </c>
      <c r="C24" s="4" t="s">
        <v>1206</v>
      </c>
      <c r="D24" s="4" t="s">
        <v>930</v>
      </c>
      <c r="E24" s="3" t="s">
        <v>1191</v>
      </c>
      <c r="F24" s="6">
        <v>5.0000000000000001E-3</v>
      </c>
      <c r="G24" s="7">
        <v>0.95306999999999997</v>
      </c>
      <c r="H24" s="11">
        <v>97.402000000000001</v>
      </c>
      <c r="I24" s="7">
        <v>4.7653499999999998E-3</v>
      </c>
      <c r="J24" s="7">
        <v>4.8924560070635094E-3</v>
      </c>
      <c r="K24" s="120" t="s">
        <v>1251</v>
      </c>
      <c r="L24" s="51">
        <f>COUNTIFS($H:$H,"&gt;97",$C:$C,L$2)</f>
        <v>94</v>
      </c>
      <c r="M24" s="51">
        <f t="shared" ref="M24:O24" si="15">COUNTIFS($H:$H,"&gt;97",$C:$C,M$2)</f>
        <v>0</v>
      </c>
      <c r="N24" s="51">
        <f t="shared" si="15"/>
        <v>0</v>
      </c>
      <c r="O24" s="51">
        <f t="shared" si="15"/>
        <v>0</v>
      </c>
      <c r="P24" s="103"/>
      <c r="Q24" s="51"/>
      <c r="R24" s="51"/>
      <c r="S24" s="51"/>
      <c r="T24" s="107"/>
    </row>
    <row r="25" spans="1:20" x14ac:dyDescent="0.2">
      <c r="A25" s="4" t="s">
        <v>778</v>
      </c>
      <c r="B25" s="4" t="s">
        <v>781</v>
      </c>
      <c r="C25" s="4" t="s">
        <v>1206</v>
      </c>
      <c r="D25" s="4" t="s">
        <v>930</v>
      </c>
      <c r="E25" s="3" t="s">
        <v>1202</v>
      </c>
      <c r="F25" s="6">
        <v>5.0000000000000001E-3</v>
      </c>
      <c r="G25" s="7">
        <v>0.95421</v>
      </c>
      <c r="H25" s="11">
        <v>97.412000000000006</v>
      </c>
      <c r="I25" s="7">
        <v>4.7710499999999998E-3</v>
      </c>
      <c r="J25" s="7">
        <v>4.8978051985381667E-3</v>
      </c>
      <c r="K25" s="120" t="s">
        <v>1261</v>
      </c>
      <c r="L25" s="51">
        <f>COUNTIFS($H:$H,"&gt;91",$C:$C,L$2)</f>
        <v>100</v>
      </c>
      <c r="M25" s="51">
        <f t="shared" ref="M25:O25" si="16">COUNTIFS($H:$H,"&gt;91",$C:$C,M$2)</f>
        <v>0</v>
      </c>
      <c r="N25" s="51">
        <f t="shared" si="16"/>
        <v>45</v>
      </c>
      <c r="O25" s="51">
        <f t="shared" si="16"/>
        <v>23</v>
      </c>
      <c r="P25" s="103"/>
      <c r="Q25" s="51"/>
      <c r="R25" s="51"/>
      <c r="S25" s="51"/>
      <c r="T25" s="107"/>
    </row>
    <row r="26" spans="1:20" x14ac:dyDescent="0.2">
      <c r="A26" s="4" t="s">
        <v>747</v>
      </c>
      <c r="B26" s="4" t="s">
        <v>923</v>
      </c>
      <c r="C26" s="4" t="s">
        <v>1206</v>
      </c>
      <c r="D26" s="4" t="s">
        <v>930</v>
      </c>
      <c r="E26" s="3" t="s">
        <v>1181</v>
      </c>
      <c r="F26" s="6">
        <v>5.0000000000000001E-3</v>
      </c>
      <c r="G26" s="7">
        <v>0.95704999999999996</v>
      </c>
      <c r="H26" s="11">
        <v>97.560599999999994</v>
      </c>
      <c r="I26" s="7">
        <v>4.7852499999999996E-3</v>
      </c>
      <c r="J26" s="7">
        <v>4.9049001338655153E-3</v>
      </c>
      <c r="K26" s="120"/>
      <c r="L26" s="51"/>
      <c r="M26" s="51"/>
      <c r="N26" s="51"/>
      <c r="O26" s="51"/>
      <c r="P26" s="103"/>
      <c r="Q26" s="51"/>
      <c r="R26" s="51"/>
      <c r="S26" s="51"/>
      <c r="T26" s="107"/>
    </row>
    <row r="27" spans="1:20" x14ac:dyDescent="0.2">
      <c r="A27" s="4" t="s">
        <v>41</v>
      </c>
      <c r="B27" s="4" t="s">
        <v>785</v>
      </c>
      <c r="C27" s="4" t="s">
        <v>1206</v>
      </c>
      <c r="D27" s="4" t="s">
        <v>930</v>
      </c>
      <c r="E27" s="3" t="s">
        <v>954</v>
      </c>
      <c r="F27" s="6">
        <v>5.0000000000000001E-3</v>
      </c>
      <c r="G27" s="7">
        <v>0.95704999999999996</v>
      </c>
      <c r="H27" s="11">
        <v>97.560599999999994</v>
      </c>
      <c r="I27" s="7">
        <v>4.7852499999999996E-3</v>
      </c>
      <c r="J27" s="7">
        <v>4.9049001338655153E-3</v>
      </c>
      <c r="K27" s="120" t="s">
        <v>1263</v>
      </c>
      <c r="L27" s="108">
        <f>$L$15/L15</f>
        <v>1</v>
      </c>
      <c r="M27" s="108">
        <f t="shared" ref="M27:O27" si="17">$L$15/M15</f>
        <v>4.226691957511381</v>
      </c>
      <c r="N27" s="108">
        <f t="shared" si="17"/>
        <v>1.4589586832381589</v>
      </c>
      <c r="O27" s="108">
        <f t="shared" si="17"/>
        <v>1.7728126173488548</v>
      </c>
      <c r="P27" s="103"/>
      <c r="Q27" s="51"/>
      <c r="R27" s="51"/>
      <c r="S27" s="51"/>
      <c r="T27" s="107"/>
    </row>
    <row r="28" spans="1:20" ht="16" thickBot="1" x14ac:dyDescent="0.25">
      <c r="A28" s="4" t="s">
        <v>46</v>
      </c>
      <c r="B28" s="4" t="s">
        <v>785</v>
      </c>
      <c r="C28" s="4" t="s">
        <v>1206</v>
      </c>
      <c r="D28" s="4" t="s">
        <v>930</v>
      </c>
      <c r="E28" s="3" t="s">
        <v>957</v>
      </c>
      <c r="F28" s="6">
        <v>5.0000000000000001E-3</v>
      </c>
      <c r="G28" s="7">
        <v>0.95704999999999996</v>
      </c>
      <c r="H28" s="11">
        <v>97.560599999999994</v>
      </c>
      <c r="I28" s="7">
        <v>4.7852499999999996E-3</v>
      </c>
      <c r="J28" s="7">
        <v>4.9049001338655153E-3</v>
      </c>
      <c r="K28" s="121" t="s">
        <v>1262</v>
      </c>
      <c r="L28" s="117">
        <f>$L$16/L16</f>
        <v>1</v>
      </c>
      <c r="M28" s="117">
        <f>$L$16/M16</f>
        <v>7.6732459506903821</v>
      </c>
      <c r="N28" s="117">
        <f>$L$16/N16</f>
        <v>1.9620298114919241</v>
      </c>
      <c r="O28" s="117">
        <f>$L$16/O16</f>
        <v>2.2241021739469033</v>
      </c>
      <c r="P28" s="116"/>
      <c r="Q28" s="125"/>
      <c r="R28" s="125"/>
      <c r="S28" s="125"/>
      <c r="T28" s="131"/>
    </row>
    <row r="29" spans="1:20" x14ac:dyDescent="0.2">
      <c r="A29" s="4" t="s">
        <v>17</v>
      </c>
      <c r="B29" s="4" t="s">
        <v>782</v>
      </c>
      <c r="C29" s="4" t="s">
        <v>1206</v>
      </c>
      <c r="D29" s="4" t="s">
        <v>930</v>
      </c>
      <c r="E29" s="3" t="s">
        <v>940</v>
      </c>
      <c r="F29" s="6">
        <v>5.0000000000000001E-3</v>
      </c>
      <c r="G29" s="7">
        <v>0.95704999999999996</v>
      </c>
      <c r="H29" s="11">
        <v>97.560599999999994</v>
      </c>
      <c r="I29" s="7">
        <v>4.7852499999999996E-3</v>
      </c>
      <c r="J29" s="7">
        <v>4.9049001338655153E-3</v>
      </c>
    </row>
    <row r="30" spans="1:20" x14ac:dyDescent="0.2">
      <c r="A30" s="4" t="s">
        <v>18</v>
      </c>
      <c r="B30" s="4" t="s">
        <v>782</v>
      </c>
      <c r="C30" s="4" t="s">
        <v>1206</v>
      </c>
      <c r="D30" s="4" t="s">
        <v>930</v>
      </c>
      <c r="E30" s="3" t="s">
        <v>941</v>
      </c>
      <c r="F30" s="6">
        <v>5.0000000000000001E-3</v>
      </c>
      <c r="G30" s="7">
        <v>0.95704999999999996</v>
      </c>
      <c r="H30" s="11">
        <v>97.560599999999994</v>
      </c>
      <c r="I30" s="7">
        <v>4.7852499999999996E-3</v>
      </c>
      <c r="J30" s="7">
        <v>4.9049001338655153E-3</v>
      </c>
      <c r="K30" s="118" t="s">
        <v>1260</v>
      </c>
      <c r="L30" s="13">
        <f>AVERAGE(F2:F90,F100)</f>
        <v>7.4433333333333351E-2</v>
      </c>
    </row>
    <row r="31" spans="1:20" x14ac:dyDescent="0.2">
      <c r="A31" s="4" t="s">
        <v>19</v>
      </c>
      <c r="B31" s="4" t="s">
        <v>782</v>
      </c>
      <c r="C31" s="4" t="s">
        <v>1206</v>
      </c>
      <c r="D31" s="4" t="s">
        <v>930</v>
      </c>
      <c r="E31" s="3" t="s">
        <v>942</v>
      </c>
      <c r="F31" s="6">
        <v>5.0000000000000001E-3</v>
      </c>
      <c r="G31" s="7">
        <v>0.95704999999999996</v>
      </c>
      <c r="H31" s="11">
        <v>97.560599999999994</v>
      </c>
      <c r="I31" s="7">
        <v>4.7852499999999996E-3</v>
      </c>
      <c r="J31" s="7">
        <v>4.9049001338655153E-3</v>
      </c>
      <c r="K31" s="118" t="s">
        <v>1252</v>
      </c>
      <c r="L31" s="13">
        <f>AVERAGE(I2:I90,I100)</f>
        <v>7.0763231111111116E-2</v>
      </c>
    </row>
    <row r="32" spans="1:20" x14ac:dyDescent="0.2">
      <c r="A32" s="4" t="s">
        <v>758</v>
      </c>
      <c r="B32" s="4" t="s">
        <v>926</v>
      </c>
      <c r="C32" s="4" t="s">
        <v>1206</v>
      </c>
      <c r="D32" s="4" t="s">
        <v>930</v>
      </c>
      <c r="E32" s="3" t="s">
        <v>1190</v>
      </c>
      <c r="F32" s="6">
        <v>6.0000000000000001E-3</v>
      </c>
      <c r="G32" s="7">
        <v>0.95306999999999997</v>
      </c>
      <c r="H32" s="11">
        <v>97.402000000000001</v>
      </c>
      <c r="I32" s="7">
        <v>5.7184200000000001E-3</v>
      </c>
      <c r="J32" s="7">
        <v>5.8709472084762125E-3</v>
      </c>
      <c r="K32" s="118" t="s">
        <v>1255</v>
      </c>
      <c r="L32" s="13">
        <f>AVERAGE(J2:J90,J100)</f>
        <v>7.279179986402376E-2</v>
      </c>
    </row>
    <row r="33" spans="1:13" x14ac:dyDescent="0.2">
      <c r="A33" s="4" t="s">
        <v>12</v>
      </c>
      <c r="B33" s="4" t="s">
        <v>781</v>
      </c>
      <c r="C33" s="4" t="s">
        <v>1206</v>
      </c>
      <c r="D33" s="4" t="s">
        <v>930</v>
      </c>
      <c r="E33" s="3" t="s">
        <v>935</v>
      </c>
      <c r="F33" s="6">
        <v>6.0000000000000001E-3</v>
      </c>
      <c r="G33" s="7">
        <v>0.95421</v>
      </c>
      <c r="H33" s="11">
        <v>97.412000000000006</v>
      </c>
      <c r="I33" s="7">
        <v>5.7252600000000002E-3</v>
      </c>
      <c r="J33" s="7">
        <v>5.8773662382458009E-3</v>
      </c>
      <c r="K33" s="122" t="s">
        <v>1257</v>
      </c>
    </row>
    <row r="34" spans="1:13" x14ac:dyDescent="0.2">
      <c r="A34" s="4" t="s">
        <v>692</v>
      </c>
      <c r="B34" s="4" t="s">
        <v>911</v>
      </c>
      <c r="C34" s="4" t="s">
        <v>1206</v>
      </c>
      <c r="D34" s="4" t="s">
        <v>930</v>
      </c>
      <c r="E34" s="3" t="s">
        <v>1160</v>
      </c>
      <c r="F34" s="6">
        <v>7.0000000000000001E-3</v>
      </c>
      <c r="G34" s="7">
        <v>0.94715000000000005</v>
      </c>
      <c r="H34" s="11">
        <v>97.013999999999996</v>
      </c>
      <c r="I34" s="7">
        <v>6.6300500000000002E-3</v>
      </c>
      <c r="J34" s="7">
        <v>6.8341167254210734E-3</v>
      </c>
      <c r="K34" s="122" t="s">
        <v>795</v>
      </c>
    </row>
    <row r="35" spans="1:13" x14ac:dyDescent="0.2">
      <c r="A35" s="4" t="s">
        <v>34</v>
      </c>
      <c r="B35" s="4" t="s">
        <v>785</v>
      </c>
      <c r="C35" s="4" t="s">
        <v>1206</v>
      </c>
      <c r="D35" s="4" t="s">
        <v>930</v>
      </c>
      <c r="E35" s="3" t="s">
        <v>949</v>
      </c>
      <c r="F35" s="6">
        <v>7.0000000000000001E-3</v>
      </c>
      <c r="G35" s="7">
        <v>0.95704999999999996</v>
      </c>
      <c r="H35" s="11">
        <v>97.560599999999994</v>
      </c>
      <c r="I35" s="7">
        <v>6.6993499999999997E-3</v>
      </c>
      <c r="J35" s="7">
        <v>6.8668601874117214E-3</v>
      </c>
      <c r="K35" s="122" t="s">
        <v>790</v>
      </c>
    </row>
    <row r="36" spans="1:13" x14ac:dyDescent="0.2">
      <c r="A36" s="4" t="s">
        <v>37</v>
      </c>
      <c r="B36" s="4" t="s">
        <v>785</v>
      </c>
      <c r="C36" s="4" t="s">
        <v>1206</v>
      </c>
      <c r="D36" s="4" t="s">
        <v>930</v>
      </c>
      <c r="E36" s="3" t="s">
        <v>952</v>
      </c>
      <c r="F36" s="6">
        <v>7.0000000000000001E-3</v>
      </c>
      <c r="G36" s="7">
        <v>0.95704999999999996</v>
      </c>
      <c r="H36" s="11">
        <v>97.560599999999994</v>
      </c>
      <c r="I36" s="7">
        <v>6.6993499999999997E-3</v>
      </c>
      <c r="J36" s="7">
        <v>6.8668601874117214E-3</v>
      </c>
      <c r="K36" s="122" t="s">
        <v>789</v>
      </c>
    </row>
    <row r="37" spans="1:13" x14ac:dyDescent="0.2">
      <c r="A37" s="4" t="s">
        <v>650</v>
      </c>
      <c r="B37" s="4" t="s">
        <v>906</v>
      </c>
      <c r="C37" s="4" t="s">
        <v>1206</v>
      </c>
      <c r="D37" s="4" t="s">
        <v>930</v>
      </c>
      <c r="E37" s="3" t="s">
        <v>1142</v>
      </c>
      <c r="F37" s="6">
        <v>8.0000000000000002E-3</v>
      </c>
      <c r="G37" s="7">
        <v>0.94579000000000002</v>
      </c>
      <c r="H37" s="11">
        <v>96.834699999999998</v>
      </c>
      <c r="I37" s="7">
        <v>7.5663200000000005E-3</v>
      </c>
      <c r="J37" s="7">
        <v>7.8136453151607856E-3</v>
      </c>
      <c r="K37" s="122" t="s">
        <v>787</v>
      </c>
    </row>
    <row r="38" spans="1:13" x14ac:dyDescent="0.2">
      <c r="A38" s="4" t="s">
        <v>740</v>
      </c>
      <c r="B38" s="4" t="s">
        <v>922</v>
      </c>
      <c r="C38" s="4" t="s">
        <v>1206</v>
      </c>
      <c r="D38" s="4" t="s">
        <v>930</v>
      </c>
      <c r="E38" s="3" t="s">
        <v>1179</v>
      </c>
      <c r="F38" s="6">
        <v>0.01</v>
      </c>
      <c r="G38" s="7">
        <v>0.95704999999999996</v>
      </c>
      <c r="H38" s="11">
        <v>97.560599999999994</v>
      </c>
      <c r="I38" s="7">
        <v>9.5704999999999991E-3</v>
      </c>
      <c r="J38" s="7">
        <v>9.8098002677310305E-3</v>
      </c>
      <c r="K38" s="122" t="s">
        <v>796</v>
      </c>
    </row>
    <row r="39" spans="1:13" x14ac:dyDescent="0.2">
      <c r="A39" s="4" t="s">
        <v>33</v>
      </c>
      <c r="B39" s="4" t="s">
        <v>785</v>
      </c>
      <c r="C39" s="4" t="s">
        <v>1206</v>
      </c>
      <c r="D39" s="4" t="s">
        <v>930</v>
      </c>
      <c r="E39" s="3" t="s">
        <v>948</v>
      </c>
      <c r="F39" s="6">
        <v>0.01</v>
      </c>
      <c r="G39" s="7">
        <v>0.95704999999999996</v>
      </c>
      <c r="H39" s="11">
        <v>97.560599999999994</v>
      </c>
      <c r="I39" s="7">
        <v>9.5704999999999991E-3</v>
      </c>
      <c r="J39" s="7">
        <v>9.8098002677310305E-3</v>
      </c>
      <c r="K39" s="122" t="s">
        <v>792</v>
      </c>
    </row>
    <row r="40" spans="1:13" x14ac:dyDescent="0.2">
      <c r="A40" s="4" t="s">
        <v>35</v>
      </c>
      <c r="B40" s="4" t="s">
        <v>785</v>
      </c>
      <c r="C40" s="4" t="s">
        <v>1206</v>
      </c>
      <c r="D40" s="4" t="s">
        <v>930</v>
      </c>
      <c r="E40" s="3" t="s">
        <v>950</v>
      </c>
      <c r="F40" s="6">
        <v>0.01</v>
      </c>
      <c r="G40" s="7">
        <v>0.95704999999999996</v>
      </c>
      <c r="H40" s="11">
        <v>97.560599999999994</v>
      </c>
      <c r="I40" s="7">
        <v>9.5704999999999991E-3</v>
      </c>
      <c r="J40" s="7">
        <v>9.8098002677310305E-3</v>
      </c>
      <c r="K40" s="122" t="s">
        <v>788</v>
      </c>
    </row>
    <row r="41" spans="1:13" x14ac:dyDescent="0.2">
      <c r="A41" s="4" t="s">
        <v>734</v>
      </c>
      <c r="B41" s="4" t="s">
        <v>921</v>
      </c>
      <c r="C41" s="4" t="s">
        <v>1206</v>
      </c>
      <c r="D41" s="4" t="s">
        <v>930</v>
      </c>
      <c r="E41" s="3" t="s">
        <v>1177</v>
      </c>
      <c r="F41" s="6">
        <v>1.2E-2</v>
      </c>
      <c r="G41" s="7">
        <v>0.91379999999999995</v>
      </c>
      <c r="H41" s="11">
        <v>95.314700000000002</v>
      </c>
      <c r="I41" s="7">
        <v>1.0965599999999999E-2</v>
      </c>
      <c r="J41" s="7">
        <v>1.1504626253872698E-2</v>
      </c>
      <c r="K41" s="122" t="s">
        <v>791</v>
      </c>
    </row>
    <row r="42" spans="1:13" x14ac:dyDescent="0.2">
      <c r="A42" s="4" t="s">
        <v>627</v>
      </c>
      <c r="B42" s="4" t="s">
        <v>897</v>
      </c>
      <c r="C42" s="4" t="s">
        <v>1206</v>
      </c>
      <c r="D42" s="4" t="s">
        <v>930</v>
      </c>
      <c r="E42" s="3" t="s">
        <v>1139</v>
      </c>
      <c r="F42" s="6">
        <v>1.2E-2</v>
      </c>
      <c r="G42" s="7">
        <v>0.95450999999999997</v>
      </c>
      <c r="H42" s="11">
        <v>96.98</v>
      </c>
      <c r="I42" s="7">
        <v>1.145412E-2</v>
      </c>
      <c r="J42" s="7">
        <v>1.1810806351825118E-2</v>
      </c>
      <c r="K42" s="122" t="s">
        <v>794</v>
      </c>
    </row>
    <row r="43" spans="1:13" x14ac:dyDescent="0.2">
      <c r="A43" s="4" t="s">
        <v>748</v>
      </c>
      <c r="B43" s="4" t="s">
        <v>923</v>
      </c>
      <c r="C43" s="4" t="s">
        <v>1206</v>
      </c>
      <c r="D43" s="4" t="s">
        <v>930</v>
      </c>
      <c r="E43" s="3" t="s">
        <v>1182</v>
      </c>
      <c r="F43" s="6">
        <v>1.4E-2</v>
      </c>
      <c r="G43" s="7">
        <v>0.95704999999999996</v>
      </c>
      <c r="H43" s="11">
        <v>97.560599999999994</v>
      </c>
      <c r="I43" s="7">
        <v>1.3398699999999999E-2</v>
      </c>
      <c r="J43" s="7">
        <v>1.3733720374823443E-2</v>
      </c>
      <c r="K43" s="122" t="s">
        <v>793</v>
      </c>
    </row>
    <row r="44" spans="1:13" x14ac:dyDescent="0.2">
      <c r="A44" s="4" t="s">
        <v>601</v>
      </c>
      <c r="B44" s="4" t="s">
        <v>891</v>
      </c>
      <c r="C44" s="4" t="s">
        <v>1206</v>
      </c>
      <c r="D44" s="4" t="s">
        <v>930</v>
      </c>
      <c r="E44" s="3" t="s">
        <v>1138</v>
      </c>
      <c r="F44" s="6">
        <v>1.4999999999999999E-2</v>
      </c>
      <c r="G44" s="7">
        <v>0.95269999999999999</v>
      </c>
      <c r="H44" s="11">
        <v>97.365399999999994</v>
      </c>
      <c r="I44" s="7">
        <v>1.4290499999999999E-2</v>
      </c>
      <c r="J44" s="7">
        <v>1.4677185119149103E-2</v>
      </c>
    </row>
    <row r="45" spans="1:13" ht="17" x14ac:dyDescent="0.25">
      <c r="A45" s="4" t="s">
        <v>15</v>
      </c>
      <c r="B45" s="4" t="s">
        <v>781</v>
      </c>
      <c r="C45" s="4" t="s">
        <v>1206</v>
      </c>
      <c r="D45" s="4" t="s">
        <v>930</v>
      </c>
      <c r="E45" s="3" t="s">
        <v>938</v>
      </c>
      <c r="F45" s="6">
        <v>1.6E-2</v>
      </c>
      <c r="G45" s="7">
        <v>0.95421</v>
      </c>
      <c r="H45" s="11">
        <v>97.412000000000006</v>
      </c>
      <c r="I45" s="7">
        <v>1.5267360000000001E-2</v>
      </c>
      <c r="J45" s="7">
        <v>1.5672976635322137E-2</v>
      </c>
      <c r="K45" s="123" t="s">
        <v>1259</v>
      </c>
    </row>
    <row r="46" spans="1:13" x14ac:dyDescent="0.2">
      <c r="A46" s="4" t="s">
        <v>753</v>
      </c>
      <c r="B46" s="4" t="s">
        <v>923</v>
      </c>
      <c r="C46" s="4" t="s">
        <v>1206</v>
      </c>
      <c r="D46" s="4" t="s">
        <v>930</v>
      </c>
      <c r="E46" s="3" t="s">
        <v>1186</v>
      </c>
      <c r="F46" s="6">
        <v>1.6E-2</v>
      </c>
      <c r="G46" s="7">
        <v>0.95704999999999996</v>
      </c>
      <c r="H46" s="11">
        <v>97.560599999999994</v>
      </c>
      <c r="I46" s="7">
        <v>1.53128E-2</v>
      </c>
      <c r="J46" s="7">
        <v>1.5695680428369649E-2</v>
      </c>
    </row>
    <row r="47" spans="1:13" x14ac:dyDescent="0.2">
      <c r="A47" s="4" t="s">
        <v>676</v>
      </c>
      <c r="B47" s="4" t="s">
        <v>908</v>
      </c>
      <c r="C47" s="4" t="s">
        <v>1206</v>
      </c>
      <c r="D47" s="4" t="s">
        <v>930</v>
      </c>
      <c r="E47" s="3" t="s">
        <v>1148</v>
      </c>
      <c r="F47" s="6">
        <v>1.7000000000000001E-2</v>
      </c>
      <c r="G47" s="7">
        <v>0.95799999999999996</v>
      </c>
      <c r="H47" s="11">
        <v>97.580799999999996</v>
      </c>
      <c r="I47" s="7">
        <v>1.6286000000000002E-2</v>
      </c>
      <c r="J47" s="7">
        <v>1.668975864104414E-2</v>
      </c>
    </row>
    <row r="48" spans="1:13" x14ac:dyDescent="0.2">
      <c r="A48" s="4" t="s">
        <v>13</v>
      </c>
      <c r="B48" s="4" t="s">
        <v>781</v>
      </c>
      <c r="C48" s="4" t="s">
        <v>1206</v>
      </c>
      <c r="D48" s="4" t="s">
        <v>930</v>
      </c>
      <c r="E48" s="3" t="s">
        <v>936</v>
      </c>
      <c r="F48" s="6">
        <v>2.5000000000000001E-2</v>
      </c>
      <c r="G48" s="7">
        <v>0.95421</v>
      </c>
      <c r="H48" s="11">
        <v>97.412000000000006</v>
      </c>
      <c r="I48" s="7">
        <v>2.3855250000000001E-2</v>
      </c>
      <c r="J48" s="7">
        <v>2.4489025992690837E-2</v>
      </c>
      <c r="K48" s="118" t="s">
        <v>1264</v>
      </c>
      <c r="L48">
        <f>COUNT(I91:I101)</f>
        <v>11</v>
      </c>
      <c r="M48" s="44">
        <f>L48/L49</f>
        <v>0.11</v>
      </c>
    </row>
    <row r="49" spans="1:13" x14ac:dyDescent="0.2">
      <c r="A49" s="4" t="s">
        <v>714</v>
      </c>
      <c r="B49" s="4" t="s">
        <v>914</v>
      </c>
      <c r="C49" s="4" t="s">
        <v>1206</v>
      </c>
      <c r="D49" s="4" t="s">
        <v>930</v>
      </c>
      <c r="E49" s="3" t="s">
        <v>1172</v>
      </c>
      <c r="F49" s="6">
        <v>2.5999999999999999E-2</v>
      </c>
      <c r="G49" s="7">
        <v>0.94715000000000005</v>
      </c>
      <c r="H49" s="11">
        <v>97.013999999999996</v>
      </c>
      <c r="I49" s="7">
        <v>2.4625899999999999E-2</v>
      </c>
      <c r="J49" s="7">
        <v>2.5383862122992557E-2</v>
      </c>
      <c r="K49" s="118" t="s">
        <v>1265</v>
      </c>
      <c r="L49">
        <f>L4</f>
        <v>100</v>
      </c>
    </row>
    <row r="50" spans="1:13" x14ac:dyDescent="0.2">
      <c r="A50" s="4" t="s">
        <v>777</v>
      </c>
      <c r="B50" s="4" t="s">
        <v>781</v>
      </c>
      <c r="C50" s="4" t="s">
        <v>1206</v>
      </c>
      <c r="D50" s="4" t="s">
        <v>930</v>
      </c>
      <c r="E50" s="3" t="s">
        <v>1201</v>
      </c>
      <c r="F50" s="6">
        <v>2.5999999999999999E-2</v>
      </c>
      <c r="G50" s="7">
        <v>0.95421</v>
      </c>
      <c r="H50" s="11">
        <v>97.412000000000006</v>
      </c>
      <c r="I50" s="7">
        <v>2.4809459999999998E-2</v>
      </c>
      <c r="J50" s="7">
        <v>2.5468587032398467E-2</v>
      </c>
      <c r="K50" s="118" t="s">
        <v>1266</v>
      </c>
      <c r="L50" s="13">
        <f>SUM(I91:I101)</f>
        <v>13.785857100000001</v>
      </c>
      <c r="M50" s="44">
        <f>L50/L51</f>
        <v>0.75933739166637304</v>
      </c>
    </row>
    <row r="51" spans="1:13" x14ac:dyDescent="0.2">
      <c r="A51" s="4" t="s">
        <v>702</v>
      </c>
      <c r="B51" s="4" t="s">
        <v>912</v>
      </c>
      <c r="C51" s="4" t="s">
        <v>1206</v>
      </c>
      <c r="D51" s="4" t="s">
        <v>930</v>
      </c>
      <c r="E51" s="3" t="s">
        <v>1166</v>
      </c>
      <c r="F51" s="6">
        <v>2.9000000000000001E-2</v>
      </c>
      <c r="G51" s="7">
        <v>0.94715000000000005</v>
      </c>
      <c r="H51" s="11">
        <v>97.013999999999996</v>
      </c>
      <c r="I51" s="7">
        <v>2.7467350000000001E-2</v>
      </c>
      <c r="J51" s="7">
        <v>2.8312769291030163E-2</v>
      </c>
      <c r="K51" s="118" t="s">
        <v>1267</v>
      </c>
      <c r="L51" s="13">
        <f>SUM(I2:I101)</f>
        <v>18.15511425</v>
      </c>
    </row>
    <row r="52" spans="1:13" x14ac:dyDescent="0.2">
      <c r="A52" s="4" t="s">
        <v>770</v>
      </c>
      <c r="B52" s="4" t="s">
        <v>781</v>
      </c>
      <c r="C52" s="4" t="s">
        <v>1206</v>
      </c>
      <c r="D52" s="4" t="s">
        <v>930</v>
      </c>
      <c r="E52" s="3" t="s">
        <v>1197</v>
      </c>
      <c r="F52" s="6">
        <v>2.9000000000000001E-2</v>
      </c>
      <c r="G52" s="7">
        <v>0.95421</v>
      </c>
      <c r="H52" s="11">
        <v>97.412000000000006</v>
      </c>
      <c r="I52" s="7">
        <v>2.767209E-2</v>
      </c>
      <c r="J52" s="7">
        <v>2.840727015152137E-2</v>
      </c>
    </row>
    <row r="53" spans="1:13" x14ac:dyDescent="0.2">
      <c r="A53" s="4" t="s">
        <v>680</v>
      </c>
      <c r="B53" s="4" t="s">
        <v>908</v>
      </c>
      <c r="C53" s="4" t="s">
        <v>1206</v>
      </c>
      <c r="D53" s="4" t="s">
        <v>930</v>
      </c>
      <c r="E53" s="3" t="s">
        <v>1151</v>
      </c>
      <c r="F53" s="6">
        <v>3.1E-2</v>
      </c>
      <c r="G53" s="7">
        <v>0.95799999999999996</v>
      </c>
      <c r="H53" s="11">
        <v>97.580799999999996</v>
      </c>
      <c r="I53" s="7">
        <v>2.9697999999999999E-2</v>
      </c>
      <c r="J53" s="7">
        <v>3.0434265757198136E-2</v>
      </c>
    </row>
    <row r="54" spans="1:13" x14ac:dyDescent="0.2">
      <c r="A54" s="4" t="s">
        <v>684</v>
      </c>
      <c r="B54" s="4" t="s">
        <v>908</v>
      </c>
      <c r="C54" s="4" t="s">
        <v>1206</v>
      </c>
      <c r="D54" s="4" t="s">
        <v>930</v>
      </c>
      <c r="E54" s="3" t="s">
        <v>1155</v>
      </c>
      <c r="F54" s="6">
        <v>3.1E-2</v>
      </c>
      <c r="G54" s="7">
        <v>0.95799999999999996</v>
      </c>
      <c r="H54" s="11">
        <v>97.580799999999996</v>
      </c>
      <c r="I54" s="7">
        <v>2.9697999999999999E-2</v>
      </c>
      <c r="J54" s="7">
        <v>3.0434265757198136E-2</v>
      </c>
    </row>
    <row r="55" spans="1:13" x14ac:dyDescent="0.2">
      <c r="A55" s="4" t="s">
        <v>762</v>
      </c>
      <c r="B55" s="4" t="s">
        <v>927</v>
      </c>
      <c r="C55" s="4" t="s">
        <v>1206</v>
      </c>
      <c r="D55" s="4" t="s">
        <v>930</v>
      </c>
      <c r="E55" s="3" t="s">
        <v>1194</v>
      </c>
      <c r="F55" s="6">
        <v>3.5000000000000003E-2</v>
      </c>
      <c r="G55" s="7">
        <v>0.95492999999999995</v>
      </c>
      <c r="H55" s="11">
        <v>97.57</v>
      </c>
      <c r="I55" s="7">
        <v>3.3422550000000002E-2</v>
      </c>
      <c r="J55" s="7">
        <v>3.4254945167572007E-2</v>
      </c>
    </row>
    <row r="56" spans="1:13" x14ac:dyDescent="0.2">
      <c r="A56" s="4" t="s">
        <v>40</v>
      </c>
      <c r="B56" s="4" t="s">
        <v>785</v>
      </c>
      <c r="C56" s="4" t="s">
        <v>1206</v>
      </c>
      <c r="D56" s="4" t="s">
        <v>930</v>
      </c>
      <c r="E56" s="3" t="s">
        <v>953</v>
      </c>
      <c r="F56" s="6">
        <v>3.5000000000000003E-2</v>
      </c>
      <c r="G56" s="7">
        <v>0.95704999999999996</v>
      </c>
      <c r="H56" s="11">
        <v>97.560599999999994</v>
      </c>
      <c r="I56" s="7">
        <v>3.3496749999999999E-2</v>
      </c>
      <c r="J56" s="7">
        <v>3.4334300937058609E-2</v>
      </c>
    </row>
    <row r="57" spans="1:13" x14ac:dyDescent="0.2">
      <c r="A57" s="4" t="s">
        <v>64</v>
      </c>
      <c r="B57" s="4" t="s">
        <v>789</v>
      </c>
      <c r="C57" s="4" t="s">
        <v>1206</v>
      </c>
      <c r="D57" s="4" t="s">
        <v>930</v>
      </c>
      <c r="E57" s="3" t="s">
        <v>963</v>
      </c>
      <c r="F57" s="6">
        <v>3.5000000000000003E-2</v>
      </c>
      <c r="G57" s="7">
        <v>0.96765000000000001</v>
      </c>
      <c r="H57" s="11">
        <v>98.088800000000006</v>
      </c>
      <c r="I57" s="7">
        <v>3.3867750000000002E-2</v>
      </c>
      <c r="J57" s="7">
        <v>3.452764229963054E-2</v>
      </c>
    </row>
    <row r="58" spans="1:13" x14ac:dyDescent="0.2">
      <c r="A58" s="4" t="s">
        <v>754</v>
      </c>
      <c r="B58" s="4" t="s">
        <v>923</v>
      </c>
      <c r="C58" s="4" t="s">
        <v>1206</v>
      </c>
      <c r="D58" s="4" t="s">
        <v>930</v>
      </c>
      <c r="E58" s="3" t="s">
        <v>1187</v>
      </c>
      <c r="F58" s="6">
        <v>3.7999999999999999E-2</v>
      </c>
      <c r="G58" s="7">
        <v>0.95704999999999996</v>
      </c>
      <c r="H58" s="11">
        <v>97.560599999999994</v>
      </c>
      <c r="I58" s="7">
        <v>3.6367899999999995E-2</v>
      </c>
      <c r="J58" s="7">
        <v>3.7277241017377914E-2</v>
      </c>
    </row>
    <row r="59" spans="1:13" x14ac:dyDescent="0.2">
      <c r="A59" s="4" t="s">
        <v>94</v>
      </c>
      <c r="B59" s="4" t="s">
        <v>795</v>
      </c>
      <c r="C59" s="4" t="s">
        <v>1206</v>
      </c>
      <c r="D59" s="4" t="s">
        <v>930</v>
      </c>
      <c r="E59" s="3" t="s">
        <v>973</v>
      </c>
      <c r="F59" s="6">
        <v>3.9E-2</v>
      </c>
      <c r="G59" s="7">
        <v>0.96921999999999997</v>
      </c>
      <c r="H59" s="11">
        <v>98.180499999999995</v>
      </c>
      <c r="I59" s="7">
        <v>3.7799579999999999E-2</v>
      </c>
      <c r="J59" s="7">
        <v>3.8500089121566911E-2</v>
      </c>
    </row>
    <row r="60" spans="1:13" x14ac:dyDescent="0.2">
      <c r="A60" s="4" t="s">
        <v>683</v>
      </c>
      <c r="B60" s="4" t="s">
        <v>908</v>
      </c>
      <c r="C60" s="4" t="s">
        <v>1206</v>
      </c>
      <c r="D60" s="4" t="s">
        <v>930</v>
      </c>
      <c r="E60" s="3" t="s">
        <v>1154</v>
      </c>
      <c r="F60" s="6">
        <v>0.04</v>
      </c>
      <c r="G60" s="7">
        <v>0.95799999999999996</v>
      </c>
      <c r="H60" s="11">
        <v>97.580799999999996</v>
      </c>
      <c r="I60" s="7">
        <v>3.832E-2</v>
      </c>
      <c r="J60" s="7">
        <v>3.9270020331868563E-2</v>
      </c>
    </row>
    <row r="61" spans="1:13" x14ac:dyDescent="0.2">
      <c r="A61" s="4" t="s">
        <v>698</v>
      </c>
      <c r="B61" s="4" t="s">
        <v>911</v>
      </c>
      <c r="C61" s="4" t="s">
        <v>1206</v>
      </c>
      <c r="D61" s="4" t="s">
        <v>930</v>
      </c>
      <c r="E61" s="3" t="s">
        <v>1164</v>
      </c>
      <c r="F61" s="6">
        <v>4.8000000000000001E-2</v>
      </c>
      <c r="G61" s="7">
        <v>0.94715000000000005</v>
      </c>
      <c r="H61" s="11">
        <v>97.013999999999996</v>
      </c>
      <c r="I61" s="7">
        <v>4.5463200000000002E-2</v>
      </c>
      <c r="J61" s="7">
        <v>4.6862514688601649E-2</v>
      </c>
    </row>
    <row r="62" spans="1:13" x14ac:dyDescent="0.2">
      <c r="A62" s="4" t="s">
        <v>711</v>
      </c>
      <c r="B62" s="4" t="s">
        <v>914</v>
      </c>
      <c r="C62" s="4" t="s">
        <v>1206</v>
      </c>
      <c r="D62" s="4" t="s">
        <v>930</v>
      </c>
      <c r="E62" s="3" t="s">
        <v>1171</v>
      </c>
      <c r="F62" s="6">
        <v>0.05</v>
      </c>
      <c r="G62" s="7">
        <v>0.94715000000000005</v>
      </c>
      <c r="H62" s="11">
        <v>97.013999999999996</v>
      </c>
      <c r="I62" s="7">
        <v>4.7357500000000004E-2</v>
      </c>
      <c r="J62" s="7">
        <v>4.8815119467293382E-2</v>
      </c>
    </row>
    <row r="63" spans="1:13" x14ac:dyDescent="0.2">
      <c r="A63" s="4" t="s">
        <v>715</v>
      </c>
      <c r="B63" s="4" t="s">
        <v>914</v>
      </c>
      <c r="C63" s="4" t="s">
        <v>1206</v>
      </c>
      <c r="D63" s="4" t="s">
        <v>930</v>
      </c>
      <c r="E63" s="3" t="s">
        <v>1173</v>
      </c>
      <c r="F63" s="6">
        <v>5.0999999999999997E-2</v>
      </c>
      <c r="G63" s="7">
        <v>0.94715000000000005</v>
      </c>
      <c r="H63" s="11">
        <v>97.013999999999996</v>
      </c>
      <c r="I63" s="7">
        <v>4.8304649999999998E-2</v>
      </c>
      <c r="J63" s="7">
        <v>4.9791421856639248E-2</v>
      </c>
    </row>
    <row r="64" spans="1:13" x14ac:dyDescent="0.2">
      <c r="A64" s="4" t="s">
        <v>666</v>
      </c>
      <c r="B64" s="4" t="s">
        <v>908</v>
      </c>
      <c r="C64" s="4" t="s">
        <v>1206</v>
      </c>
      <c r="D64" s="4" t="s">
        <v>930</v>
      </c>
      <c r="E64" s="3" t="s">
        <v>1145</v>
      </c>
      <c r="F64" s="6">
        <v>5.0999999999999997E-2</v>
      </c>
      <c r="G64" s="7">
        <v>0.95799999999999996</v>
      </c>
      <c r="H64" s="11">
        <v>97.580799999999996</v>
      </c>
      <c r="I64" s="7">
        <v>4.8857999999999992E-2</v>
      </c>
      <c r="J64" s="7">
        <v>5.0069275923132407E-2</v>
      </c>
    </row>
    <row r="65" spans="1:10" x14ac:dyDescent="0.2">
      <c r="A65" s="4" t="s">
        <v>699</v>
      </c>
      <c r="B65" s="35" t="s">
        <v>911</v>
      </c>
      <c r="C65" s="35" t="s">
        <v>1206</v>
      </c>
      <c r="D65" s="4" t="s">
        <v>930</v>
      </c>
      <c r="E65" s="3" t="s">
        <v>1165</v>
      </c>
      <c r="F65" s="6">
        <v>5.6000000000000001E-2</v>
      </c>
      <c r="G65" s="7">
        <v>0.94715000000000005</v>
      </c>
      <c r="H65" s="11">
        <v>97.013999999999996</v>
      </c>
      <c r="I65" s="7">
        <v>5.3040400000000001E-2</v>
      </c>
      <c r="J65" s="7">
        <v>5.4672933803368587E-2</v>
      </c>
    </row>
    <row r="66" spans="1:10" x14ac:dyDescent="0.2">
      <c r="A66" s="4" t="s">
        <v>763</v>
      </c>
      <c r="B66" s="4" t="s">
        <v>927</v>
      </c>
      <c r="C66" s="4" t="s">
        <v>1206</v>
      </c>
      <c r="D66" s="4" t="s">
        <v>930</v>
      </c>
      <c r="E66" s="3" t="s">
        <v>1195</v>
      </c>
      <c r="F66" s="6">
        <v>5.6000000000000001E-2</v>
      </c>
      <c r="G66" s="7">
        <v>0.95492999999999995</v>
      </c>
      <c r="H66" s="11">
        <v>97.57</v>
      </c>
      <c r="I66" s="7">
        <v>5.3476079999999995E-2</v>
      </c>
      <c r="J66" s="7">
        <v>5.4807912268115197E-2</v>
      </c>
    </row>
    <row r="67" spans="1:10" x14ac:dyDescent="0.2">
      <c r="A67" s="4" t="s">
        <v>682</v>
      </c>
      <c r="B67" s="4" t="s">
        <v>908</v>
      </c>
      <c r="C67" s="4" t="s">
        <v>1206</v>
      </c>
      <c r="D67" s="4" t="s">
        <v>930</v>
      </c>
      <c r="E67" s="3" t="s">
        <v>1153</v>
      </c>
      <c r="F67" s="6">
        <v>0.06</v>
      </c>
      <c r="G67" s="7">
        <v>0.95799999999999996</v>
      </c>
      <c r="H67" s="11">
        <v>97.580799999999996</v>
      </c>
      <c r="I67" s="7">
        <v>5.7479999999999996E-2</v>
      </c>
      <c r="J67" s="7">
        <v>5.8905030497802845E-2</v>
      </c>
    </row>
    <row r="68" spans="1:10" x14ac:dyDescent="0.2">
      <c r="A68" s="4" t="s">
        <v>665</v>
      </c>
      <c r="B68" s="4" t="s">
        <v>908</v>
      </c>
      <c r="C68" s="4" t="s">
        <v>1206</v>
      </c>
      <c r="D68" s="4" t="s">
        <v>930</v>
      </c>
      <c r="E68" s="3" t="s">
        <v>1144</v>
      </c>
      <c r="F68" s="6">
        <v>6.0999999999999999E-2</v>
      </c>
      <c r="G68" s="7">
        <v>0.95799999999999996</v>
      </c>
      <c r="H68" s="11">
        <v>97.580799999999996</v>
      </c>
      <c r="I68" s="7">
        <v>5.8437999999999997E-2</v>
      </c>
      <c r="J68" s="7">
        <v>5.9886781006099558E-2</v>
      </c>
    </row>
    <row r="69" spans="1:10" x14ac:dyDescent="0.2">
      <c r="A69" s="4" t="s">
        <v>672</v>
      </c>
      <c r="B69" s="4" t="s">
        <v>908</v>
      </c>
      <c r="C69" s="4" t="s">
        <v>1206</v>
      </c>
      <c r="D69" s="4" t="s">
        <v>930</v>
      </c>
      <c r="E69" s="3" t="s">
        <v>1147</v>
      </c>
      <c r="F69" s="6">
        <v>7.1999999999999995E-2</v>
      </c>
      <c r="G69" s="7">
        <v>0.95799999999999996</v>
      </c>
      <c r="H69" s="11">
        <v>97.580799999999996</v>
      </c>
      <c r="I69" s="7">
        <v>6.8975999999999996E-2</v>
      </c>
      <c r="J69" s="7">
        <v>7.0686036597363416E-2</v>
      </c>
    </row>
    <row r="70" spans="1:10" x14ac:dyDescent="0.2">
      <c r="A70" s="4" t="s">
        <v>716</v>
      </c>
      <c r="B70" s="4" t="s">
        <v>914</v>
      </c>
      <c r="C70" s="4" t="s">
        <v>1206</v>
      </c>
      <c r="D70" s="4" t="s">
        <v>930</v>
      </c>
      <c r="E70" s="3" t="s">
        <v>1173</v>
      </c>
      <c r="F70" s="6">
        <v>7.5999999999999998E-2</v>
      </c>
      <c r="G70" s="7">
        <v>0.94715000000000005</v>
      </c>
      <c r="H70" s="11">
        <v>97.013999999999996</v>
      </c>
      <c r="I70" s="7">
        <v>7.1983400000000003E-2</v>
      </c>
      <c r="J70" s="7">
        <v>7.4198981590285942E-2</v>
      </c>
    </row>
    <row r="71" spans="1:10" x14ac:dyDescent="0.2">
      <c r="A71" s="4" t="s">
        <v>712</v>
      </c>
      <c r="B71" s="4" t="s">
        <v>914</v>
      </c>
      <c r="C71" s="4" t="s">
        <v>1206</v>
      </c>
      <c r="D71" s="4" t="s">
        <v>930</v>
      </c>
      <c r="E71" s="3" t="s">
        <v>1172</v>
      </c>
      <c r="F71" s="6">
        <v>8.2000000000000003E-2</v>
      </c>
      <c r="G71" s="7">
        <v>0.94715000000000005</v>
      </c>
      <c r="H71" s="11">
        <v>97.013999999999996</v>
      </c>
      <c r="I71" s="7">
        <v>7.7666300000000008E-2</v>
      </c>
      <c r="J71" s="7">
        <v>8.0056795926361154E-2</v>
      </c>
    </row>
    <row r="72" spans="1:10" x14ac:dyDescent="0.2">
      <c r="A72" s="4" t="s">
        <v>730</v>
      </c>
      <c r="B72" s="4" t="s">
        <v>920</v>
      </c>
      <c r="C72" s="4" t="s">
        <v>1206</v>
      </c>
      <c r="D72" s="4" t="s">
        <v>930</v>
      </c>
      <c r="E72" s="3" t="s">
        <v>1175</v>
      </c>
      <c r="F72" s="6">
        <v>8.5999999999999993E-2</v>
      </c>
      <c r="G72" s="7">
        <v>0.93757000000000001</v>
      </c>
      <c r="H72" s="11">
        <v>96.520399999999995</v>
      </c>
      <c r="I72" s="7">
        <v>8.0631019999999998E-2</v>
      </c>
      <c r="J72" s="7">
        <v>8.3537801335261772E-2</v>
      </c>
    </row>
    <row r="73" spans="1:10" x14ac:dyDescent="0.2">
      <c r="A73" s="4" t="s">
        <v>644</v>
      </c>
      <c r="B73" s="4" t="s">
        <v>905</v>
      </c>
      <c r="C73" s="4" t="s">
        <v>1206</v>
      </c>
      <c r="D73" s="4" t="s">
        <v>930</v>
      </c>
      <c r="E73" s="3" t="s">
        <v>1141</v>
      </c>
      <c r="F73" s="6">
        <v>8.6999999999999994E-2</v>
      </c>
      <c r="G73" s="7">
        <v>0.95221999999999996</v>
      </c>
      <c r="H73" s="11">
        <v>97.367999999999995</v>
      </c>
      <c r="I73" s="7">
        <v>8.2843139999999996E-2</v>
      </c>
      <c r="J73" s="7">
        <v>8.508251170815874E-2</v>
      </c>
    </row>
    <row r="74" spans="1:10" x14ac:dyDescent="0.2">
      <c r="A74" s="4" t="s">
        <v>21</v>
      </c>
      <c r="B74" s="4" t="s">
        <v>782</v>
      </c>
      <c r="C74" s="4" t="s">
        <v>1206</v>
      </c>
      <c r="D74" s="4" t="s">
        <v>930</v>
      </c>
      <c r="E74" s="3" t="s">
        <v>943</v>
      </c>
      <c r="F74" s="6">
        <v>8.7999999999999995E-2</v>
      </c>
      <c r="G74" s="7">
        <v>0.95704999999999996</v>
      </c>
      <c r="H74" s="11">
        <v>97.560599999999994</v>
      </c>
      <c r="I74" s="7">
        <v>8.4220399999999987E-2</v>
      </c>
      <c r="J74" s="7">
        <v>8.6326242356033062E-2</v>
      </c>
    </row>
    <row r="75" spans="1:10" x14ac:dyDescent="0.2">
      <c r="A75" s="4" t="s">
        <v>706</v>
      </c>
      <c r="B75" s="4" t="s">
        <v>912</v>
      </c>
      <c r="C75" s="4" t="s">
        <v>1206</v>
      </c>
      <c r="D75" s="4" t="s">
        <v>930</v>
      </c>
      <c r="E75" s="3" t="s">
        <v>1169</v>
      </c>
      <c r="F75" s="6">
        <v>9.7000000000000003E-2</v>
      </c>
      <c r="G75" s="7">
        <v>0.94715000000000005</v>
      </c>
      <c r="H75" s="11">
        <v>97.013999999999996</v>
      </c>
      <c r="I75" s="7">
        <v>9.1873550000000012E-2</v>
      </c>
      <c r="J75" s="7">
        <v>9.4701331766549171E-2</v>
      </c>
    </row>
    <row r="76" spans="1:10" x14ac:dyDescent="0.2">
      <c r="A76" s="4" t="s">
        <v>689</v>
      </c>
      <c r="B76" s="4" t="s">
        <v>910</v>
      </c>
      <c r="C76" s="4" t="s">
        <v>1206</v>
      </c>
      <c r="D76" s="4" t="s">
        <v>930</v>
      </c>
      <c r="E76" s="3" t="s">
        <v>1158</v>
      </c>
      <c r="F76" s="6">
        <v>0.10199999999999999</v>
      </c>
      <c r="G76" s="7">
        <v>0.95013000000000003</v>
      </c>
      <c r="H76" s="11">
        <v>97.221000000000004</v>
      </c>
      <c r="I76" s="7">
        <v>9.6913260000000001E-2</v>
      </c>
      <c r="J76" s="7">
        <v>9.9683463449254786E-2</v>
      </c>
    </row>
    <row r="77" spans="1:10" x14ac:dyDescent="0.2">
      <c r="A77" s="4" t="s">
        <v>681</v>
      </c>
      <c r="B77" s="4" t="s">
        <v>908</v>
      </c>
      <c r="C77" s="4" t="s">
        <v>1206</v>
      </c>
      <c r="D77" s="4" t="s">
        <v>930</v>
      </c>
      <c r="E77" s="3" t="s">
        <v>1152</v>
      </c>
      <c r="F77" s="6">
        <v>0.104</v>
      </c>
      <c r="G77" s="7">
        <v>0.95799999999999996</v>
      </c>
      <c r="H77" s="11">
        <v>97.580799999999996</v>
      </c>
      <c r="I77" s="7">
        <v>9.9631999999999998E-2</v>
      </c>
      <c r="J77" s="7">
        <v>0.10210205286285827</v>
      </c>
    </row>
    <row r="78" spans="1:10" x14ac:dyDescent="0.2">
      <c r="A78" s="4" t="s">
        <v>705</v>
      </c>
      <c r="B78" s="4" t="s">
        <v>912</v>
      </c>
      <c r="C78" s="4" t="s">
        <v>1206</v>
      </c>
      <c r="D78" s="4" t="s">
        <v>930</v>
      </c>
      <c r="E78" s="3" t="s">
        <v>1168</v>
      </c>
      <c r="F78" s="6">
        <v>0.107</v>
      </c>
      <c r="G78" s="7">
        <v>0.94715000000000005</v>
      </c>
      <c r="H78" s="11">
        <v>97.013999999999996</v>
      </c>
      <c r="I78" s="7">
        <v>0.10134505000000001</v>
      </c>
      <c r="J78" s="7">
        <v>0.10446435566000783</v>
      </c>
    </row>
    <row r="79" spans="1:10" x14ac:dyDescent="0.2">
      <c r="A79" s="4" t="s">
        <v>96</v>
      </c>
      <c r="B79" s="35" t="s">
        <v>795</v>
      </c>
      <c r="C79" s="35" t="s">
        <v>1206</v>
      </c>
      <c r="D79" s="4" t="s">
        <v>930</v>
      </c>
      <c r="E79" s="3" t="s">
        <v>974</v>
      </c>
      <c r="F79" s="6">
        <v>0.12</v>
      </c>
      <c r="G79" s="7">
        <v>0.96921999999999997</v>
      </c>
      <c r="H79" s="11">
        <v>98.180499999999995</v>
      </c>
      <c r="I79" s="7">
        <v>0.11630639999999999</v>
      </c>
      <c r="J79" s="7">
        <v>0.11846181268174434</v>
      </c>
    </row>
    <row r="80" spans="1:10" x14ac:dyDescent="0.2">
      <c r="A80" s="4" t="s">
        <v>761</v>
      </c>
      <c r="B80" s="4" t="s">
        <v>926</v>
      </c>
      <c r="C80" s="4" t="s">
        <v>1206</v>
      </c>
      <c r="D80" s="4" t="s">
        <v>930</v>
      </c>
      <c r="E80" s="3" t="s">
        <v>1193</v>
      </c>
      <c r="F80" s="6">
        <v>0.152</v>
      </c>
      <c r="G80" s="7">
        <v>0.95306999999999997</v>
      </c>
      <c r="H80" s="11">
        <v>97.402000000000001</v>
      </c>
      <c r="I80" s="7">
        <v>0.14486663999999999</v>
      </c>
      <c r="J80" s="7">
        <v>0.1487306626147307</v>
      </c>
    </row>
    <row r="81" spans="1:10" x14ac:dyDescent="0.2">
      <c r="A81" s="4" t="s">
        <v>28</v>
      </c>
      <c r="B81" s="4" t="s">
        <v>783</v>
      </c>
      <c r="C81" s="4" t="s">
        <v>1206</v>
      </c>
      <c r="D81" s="4" t="s">
        <v>930</v>
      </c>
      <c r="E81" s="3" t="s">
        <v>947</v>
      </c>
      <c r="F81" s="6">
        <v>0.159</v>
      </c>
      <c r="G81" s="7">
        <v>0.95704999999999996</v>
      </c>
      <c r="H81" s="11">
        <v>97.560599999999994</v>
      </c>
      <c r="I81" s="7">
        <v>0.15217095</v>
      </c>
      <c r="J81" s="7">
        <v>0.15597582425692338</v>
      </c>
    </row>
    <row r="82" spans="1:10" x14ac:dyDescent="0.2">
      <c r="A82" s="4" t="s">
        <v>57</v>
      </c>
      <c r="B82" s="35" t="s">
        <v>789</v>
      </c>
      <c r="C82" s="35" t="s">
        <v>1206</v>
      </c>
      <c r="D82" s="4" t="s">
        <v>930</v>
      </c>
      <c r="E82" s="3" t="s">
        <v>961</v>
      </c>
      <c r="F82" s="6">
        <v>0.161</v>
      </c>
      <c r="G82" s="7">
        <v>0.96765000000000001</v>
      </c>
      <c r="H82" s="11">
        <v>98.088800000000006</v>
      </c>
      <c r="I82" s="7">
        <v>0.15579165</v>
      </c>
      <c r="J82" s="7">
        <v>0.15882715457830046</v>
      </c>
    </row>
    <row r="83" spans="1:10" x14ac:dyDescent="0.2">
      <c r="A83" s="4" t="s">
        <v>694</v>
      </c>
      <c r="B83" s="35" t="s">
        <v>911</v>
      </c>
      <c r="C83" s="35" t="s">
        <v>1206</v>
      </c>
      <c r="D83" s="4" t="s">
        <v>930</v>
      </c>
      <c r="E83" s="3" t="s">
        <v>1162</v>
      </c>
      <c r="F83" s="6">
        <v>0.189</v>
      </c>
      <c r="G83" s="7">
        <v>0.94715000000000005</v>
      </c>
      <c r="H83" s="11">
        <v>97.013999999999996</v>
      </c>
      <c r="I83" s="7">
        <v>0.17901135000000001</v>
      </c>
      <c r="J83" s="7">
        <v>0.184521151586369</v>
      </c>
    </row>
    <row r="84" spans="1:10" x14ac:dyDescent="0.2">
      <c r="A84" s="4" t="s">
        <v>16</v>
      </c>
      <c r="B84" s="4" t="s">
        <v>781</v>
      </c>
      <c r="C84" s="4" t="s">
        <v>1206</v>
      </c>
      <c r="D84" s="4" t="s">
        <v>930</v>
      </c>
      <c r="E84" s="3" t="s">
        <v>939</v>
      </c>
      <c r="F84" s="6">
        <v>0.20499999999999999</v>
      </c>
      <c r="G84" s="7">
        <v>0.95421</v>
      </c>
      <c r="H84" s="11">
        <v>97.412000000000006</v>
      </c>
      <c r="I84" s="7">
        <v>0.19561304999999998</v>
      </c>
      <c r="J84" s="7">
        <v>0.20081001314006483</v>
      </c>
    </row>
    <row r="85" spans="1:10" x14ac:dyDescent="0.2">
      <c r="A85" s="4" t="s">
        <v>732</v>
      </c>
      <c r="B85" s="4" t="s">
        <v>920</v>
      </c>
      <c r="C85" s="4" t="s">
        <v>1206</v>
      </c>
      <c r="D85" s="4" t="s">
        <v>930</v>
      </c>
      <c r="E85" s="3" t="s">
        <v>1176</v>
      </c>
      <c r="F85" s="6">
        <v>0.219</v>
      </c>
      <c r="G85" s="7">
        <v>0.93757000000000001</v>
      </c>
      <c r="H85" s="11">
        <v>96.520399999999995</v>
      </c>
      <c r="I85" s="7">
        <v>0.20532783000000002</v>
      </c>
      <c r="J85" s="7">
        <v>0.21272998247002708</v>
      </c>
    </row>
    <row r="86" spans="1:10" x14ac:dyDescent="0.2">
      <c r="A86" s="4" t="s">
        <v>691</v>
      </c>
      <c r="B86" s="4" t="s">
        <v>911</v>
      </c>
      <c r="C86" s="4" t="s">
        <v>1206</v>
      </c>
      <c r="D86" s="4" t="s">
        <v>930</v>
      </c>
      <c r="E86" s="3" t="s">
        <v>1159</v>
      </c>
      <c r="F86" s="6">
        <v>0.223</v>
      </c>
      <c r="G86" s="7">
        <v>0.94715000000000005</v>
      </c>
      <c r="H86" s="11">
        <v>97.013999999999996</v>
      </c>
      <c r="I86" s="7">
        <v>0.21121445000000003</v>
      </c>
      <c r="J86" s="7">
        <v>0.2177154328241285</v>
      </c>
    </row>
    <row r="87" spans="1:10" x14ac:dyDescent="0.2">
      <c r="A87" s="4" t="s">
        <v>635</v>
      </c>
      <c r="B87" s="4" t="s">
        <v>902</v>
      </c>
      <c r="C87" s="4" t="s">
        <v>1206</v>
      </c>
      <c r="D87" s="4" t="s">
        <v>930</v>
      </c>
      <c r="E87" s="3" t="s">
        <v>1140</v>
      </c>
      <c r="F87" s="6">
        <v>0.23799999999999999</v>
      </c>
      <c r="G87" s="7">
        <v>0.95062999999999998</v>
      </c>
      <c r="H87" s="11">
        <v>97.265500000000003</v>
      </c>
      <c r="I87" s="7">
        <v>0.22624993999999998</v>
      </c>
      <c r="J87" s="7">
        <v>0.23261067901774007</v>
      </c>
    </row>
    <row r="88" spans="1:10" x14ac:dyDescent="0.2">
      <c r="A88" s="4" t="s">
        <v>82</v>
      </c>
      <c r="B88" s="4" t="s">
        <v>791</v>
      </c>
      <c r="C88" s="4" t="s">
        <v>1206</v>
      </c>
      <c r="D88" s="4" t="s">
        <v>930</v>
      </c>
      <c r="E88" s="3" t="s">
        <v>969</v>
      </c>
      <c r="F88" s="6">
        <v>0.23899999999999999</v>
      </c>
      <c r="G88" s="7">
        <v>0.96621999999999997</v>
      </c>
      <c r="H88" s="11">
        <v>98.040700000000001</v>
      </c>
      <c r="I88" s="7">
        <v>0.23092657999999999</v>
      </c>
      <c r="J88" s="7">
        <v>0.23554154550100109</v>
      </c>
    </row>
    <row r="89" spans="1:10" x14ac:dyDescent="0.2">
      <c r="A89" s="4" t="s">
        <v>695</v>
      </c>
      <c r="B89" s="35" t="s">
        <v>911</v>
      </c>
      <c r="C89" s="35" t="s">
        <v>1206</v>
      </c>
      <c r="D89" s="4" t="s">
        <v>930</v>
      </c>
      <c r="E89" s="3" t="s">
        <v>1163</v>
      </c>
      <c r="F89" s="6">
        <v>0.33900000000000002</v>
      </c>
      <c r="G89" s="7">
        <v>0.94715000000000005</v>
      </c>
      <c r="H89" s="11">
        <v>97.013999999999996</v>
      </c>
      <c r="I89" s="7">
        <v>0.32108385000000006</v>
      </c>
      <c r="J89" s="7">
        <v>0.33096650998824917</v>
      </c>
    </row>
    <row r="90" spans="1:10" x14ac:dyDescent="0.2">
      <c r="A90" s="4" t="s">
        <v>707</v>
      </c>
      <c r="B90" s="4" t="s">
        <v>912</v>
      </c>
      <c r="C90" s="4" t="s">
        <v>1206</v>
      </c>
      <c r="D90" s="4" t="s">
        <v>930</v>
      </c>
      <c r="E90" s="3" t="s">
        <v>1170</v>
      </c>
      <c r="F90" s="6">
        <v>0.36799999999999999</v>
      </c>
      <c r="G90" s="7">
        <v>0.94715000000000005</v>
      </c>
      <c r="H90" s="11">
        <v>97.013999999999996</v>
      </c>
      <c r="I90" s="7">
        <v>0.34855120000000001</v>
      </c>
      <c r="J90" s="7">
        <v>0.35927927927927927</v>
      </c>
    </row>
    <row r="91" spans="1:10" x14ac:dyDescent="0.2">
      <c r="A91" s="4" t="s">
        <v>85</v>
      </c>
      <c r="B91" s="34" t="s">
        <v>793</v>
      </c>
      <c r="C91" s="34" t="s">
        <v>1206</v>
      </c>
      <c r="D91" s="4" t="s">
        <v>930</v>
      </c>
      <c r="E91" s="3" t="s">
        <v>971</v>
      </c>
      <c r="F91" s="36">
        <v>0.501</v>
      </c>
      <c r="G91" s="7">
        <v>0.97506999999999999</v>
      </c>
      <c r="H91" s="11">
        <v>98.157300000000006</v>
      </c>
      <c r="I91" s="37">
        <v>0.48851007000000002</v>
      </c>
      <c r="J91" s="7">
        <v>0.49768083474178693</v>
      </c>
    </row>
    <row r="92" spans="1:10" x14ac:dyDescent="0.2">
      <c r="A92" s="4" t="s">
        <v>69</v>
      </c>
      <c r="B92" s="34" t="s">
        <v>790</v>
      </c>
      <c r="C92" s="34" t="s">
        <v>1206</v>
      </c>
      <c r="D92" s="4" t="s">
        <v>930</v>
      </c>
      <c r="E92" s="3" t="s">
        <v>966</v>
      </c>
      <c r="F92" s="36">
        <v>0.54300000000000004</v>
      </c>
      <c r="G92" s="7">
        <v>0.96867000000000003</v>
      </c>
      <c r="H92" s="11">
        <v>98.196899999999999</v>
      </c>
      <c r="I92" s="37">
        <v>0.52598781000000006</v>
      </c>
      <c r="J92" s="7">
        <v>0.53564604381604719</v>
      </c>
    </row>
    <row r="93" spans="1:10" x14ac:dyDescent="0.2">
      <c r="A93" s="4" t="s">
        <v>54</v>
      </c>
      <c r="B93" s="34" t="s">
        <v>788</v>
      </c>
      <c r="C93" s="34" t="s">
        <v>1206</v>
      </c>
      <c r="D93" s="4" t="s">
        <v>930</v>
      </c>
      <c r="E93" s="3" t="s">
        <v>960</v>
      </c>
      <c r="F93" s="36">
        <v>0.66700000000000004</v>
      </c>
      <c r="G93" s="7">
        <v>0.96594000000000002</v>
      </c>
      <c r="H93" s="11">
        <v>97.9178</v>
      </c>
      <c r="I93" s="37">
        <v>0.64428198000000003</v>
      </c>
      <c r="J93" s="7">
        <v>0.65798249143669485</v>
      </c>
    </row>
    <row r="94" spans="1:10" x14ac:dyDescent="0.2">
      <c r="A94" s="4" t="s">
        <v>78</v>
      </c>
      <c r="B94" s="34" t="s">
        <v>791</v>
      </c>
      <c r="C94" s="34" t="s">
        <v>1206</v>
      </c>
      <c r="D94" s="4" t="s">
        <v>930</v>
      </c>
      <c r="E94" s="3" t="s">
        <v>968</v>
      </c>
      <c r="F94" s="36">
        <v>0.66800000000000004</v>
      </c>
      <c r="G94" s="7">
        <v>0.96621999999999997</v>
      </c>
      <c r="H94" s="11">
        <v>98.040700000000001</v>
      </c>
      <c r="I94" s="37">
        <v>0.64543496</v>
      </c>
      <c r="J94" s="7">
        <v>0.65833369202790271</v>
      </c>
    </row>
    <row r="95" spans="1:10" x14ac:dyDescent="0.2">
      <c r="A95" s="4" t="s">
        <v>87</v>
      </c>
      <c r="B95" s="34" t="s">
        <v>793</v>
      </c>
      <c r="C95" s="34" t="s">
        <v>1206</v>
      </c>
      <c r="D95" s="4" t="s">
        <v>930</v>
      </c>
      <c r="E95" s="3" t="s">
        <v>972</v>
      </c>
      <c r="F95" s="36">
        <v>0.78100000000000003</v>
      </c>
      <c r="G95" s="7">
        <v>0.97506999999999999</v>
      </c>
      <c r="H95" s="11">
        <v>98.157300000000006</v>
      </c>
      <c r="I95" s="37">
        <v>0.76152967000000005</v>
      </c>
      <c r="J95" s="7">
        <v>0.77582581224218683</v>
      </c>
    </row>
    <row r="96" spans="1:10" x14ac:dyDescent="0.2">
      <c r="A96" s="4" t="s">
        <v>71</v>
      </c>
      <c r="B96" s="34" t="s">
        <v>791</v>
      </c>
      <c r="C96" s="34" t="s">
        <v>1206</v>
      </c>
      <c r="D96" s="4" t="s">
        <v>930</v>
      </c>
      <c r="E96" s="3" t="s">
        <v>967</v>
      </c>
      <c r="F96" s="36">
        <v>0.84599999999999997</v>
      </c>
      <c r="G96" s="7">
        <v>0.96621999999999997</v>
      </c>
      <c r="H96" s="11">
        <v>98.040700000000001</v>
      </c>
      <c r="I96" s="37">
        <v>0.81742211999999992</v>
      </c>
      <c r="J96" s="7">
        <v>0.8337579393047988</v>
      </c>
    </row>
    <row r="97" spans="1:10" x14ac:dyDescent="0.2">
      <c r="A97" s="4" t="s">
        <v>98</v>
      </c>
      <c r="B97" s="34" t="s">
        <v>796</v>
      </c>
      <c r="C97" s="34" t="s">
        <v>1206</v>
      </c>
      <c r="D97" s="4" t="s">
        <v>930</v>
      </c>
      <c r="E97" s="3" t="s">
        <v>958</v>
      </c>
      <c r="F97" s="36">
        <v>0.88600000000000001</v>
      </c>
      <c r="G97" s="7">
        <v>0.96326000000000001</v>
      </c>
      <c r="H97" s="11">
        <v>97.799099999999996</v>
      </c>
      <c r="I97" s="37">
        <v>0.85344836000000002</v>
      </c>
      <c r="J97" s="7">
        <v>0.87265461543102141</v>
      </c>
    </row>
    <row r="98" spans="1:10" x14ac:dyDescent="0.2">
      <c r="A98" s="4" t="s">
        <v>65</v>
      </c>
      <c r="B98" s="34" t="s">
        <v>789</v>
      </c>
      <c r="C98" s="34" t="s">
        <v>1206</v>
      </c>
      <c r="D98" s="4" t="s">
        <v>930</v>
      </c>
      <c r="E98" s="3" t="s">
        <v>964</v>
      </c>
      <c r="F98" s="36">
        <v>1.0660000000000001</v>
      </c>
      <c r="G98" s="7">
        <v>0.96765000000000001</v>
      </c>
      <c r="H98" s="11">
        <v>98.088800000000006</v>
      </c>
      <c r="I98" s="37">
        <v>1.0315149000000001</v>
      </c>
      <c r="J98" s="7">
        <v>1.0516133340401759</v>
      </c>
    </row>
    <row r="99" spans="1:10" x14ac:dyDescent="0.2">
      <c r="A99" s="4" t="s">
        <v>66</v>
      </c>
      <c r="B99" s="34" t="s">
        <v>790</v>
      </c>
      <c r="C99" s="34" t="s">
        <v>1206</v>
      </c>
      <c r="D99" s="4" t="s">
        <v>930</v>
      </c>
      <c r="E99" s="3" t="s">
        <v>965</v>
      </c>
      <c r="F99" s="36">
        <v>1.24</v>
      </c>
      <c r="G99" s="7">
        <v>0.96867000000000003</v>
      </c>
      <c r="H99" s="11">
        <v>98.196899999999999</v>
      </c>
      <c r="I99" s="37">
        <v>1.2011508</v>
      </c>
      <c r="J99" s="7">
        <v>1.2232064352336989</v>
      </c>
    </row>
    <row r="100" spans="1:10" x14ac:dyDescent="0.2">
      <c r="A100" s="4" t="s">
        <v>693</v>
      </c>
      <c r="B100" s="4" t="s">
        <v>911</v>
      </c>
      <c r="C100" s="4" t="s">
        <v>1206</v>
      </c>
      <c r="D100" s="4" t="s">
        <v>930</v>
      </c>
      <c r="E100" s="3" t="s">
        <v>1161</v>
      </c>
      <c r="F100" s="6">
        <v>2.1110000000000002</v>
      </c>
      <c r="G100" s="7">
        <v>0.94715000000000005</v>
      </c>
      <c r="H100" s="11">
        <v>97.013999999999996</v>
      </c>
      <c r="I100" s="7">
        <v>1.9994336500000003</v>
      </c>
      <c r="J100" s="7">
        <v>2.0609743439091268</v>
      </c>
    </row>
    <row r="101" spans="1:10" ht="14.25" customHeight="1" x14ac:dyDescent="0.2">
      <c r="A101" s="4" t="s">
        <v>50</v>
      </c>
      <c r="B101" s="34" t="s">
        <v>788</v>
      </c>
      <c r="C101" s="34" t="s">
        <v>1206</v>
      </c>
      <c r="D101" s="4" t="s">
        <v>930</v>
      </c>
      <c r="E101" s="3" t="s">
        <v>958</v>
      </c>
      <c r="F101" s="36">
        <v>4.9870000000000001</v>
      </c>
      <c r="G101" s="7">
        <v>0.96594000000000002</v>
      </c>
      <c r="H101" s="11">
        <v>97.9178</v>
      </c>
      <c r="I101" s="37">
        <v>4.8171427800000002</v>
      </c>
      <c r="J101" s="7">
        <v>4.9195782380731599</v>
      </c>
    </row>
    <row r="102" spans="1:10" x14ac:dyDescent="0.2">
      <c r="A102" s="4" t="s">
        <v>112</v>
      </c>
      <c r="B102" s="4" t="s">
        <v>799</v>
      </c>
      <c r="C102" s="4" t="s">
        <v>1234</v>
      </c>
      <c r="D102" s="4" t="s">
        <v>930</v>
      </c>
      <c r="E102" s="3" t="s">
        <v>981</v>
      </c>
      <c r="F102" s="6">
        <v>0</v>
      </c>
      <c r="G102" s="7">
        <v>0.95189999999999997</v>
      </c>
      <c r="H102" s="11">
        <v>95.138000000000005</v>
      </c>
      <c r="I102" s="7">
        <v>0</v>
      </c>
      <c r="J102" s="7">
        <v>0</v>
      </c>
    </row>
    <row r="103" spans="1:10" x14ac:dyDescent="0.2">
      <c r="A103" s="4" t="s">
        <v>122</v>
      </c>
      <c r="B103" s="4" t="s">
        <v>799</v>
      </c>
      <c r="C103" s="4" t="s">
        <v>1234</v>
      </c>
      <c r="D103" s="4" t="s">
        <v>930</v>
      </c>
      <c r="E103" s="3" t="s">
        <v>986</v>
      </c>
      <c r="F103" s="6">
        <v>0</v>
      </c>
      <c r="G103" s="7">
        <v>0.95189999999999997</v>
      </c>
      <c r="H103" s="11">
        <v>95.138000000000005</v>
      </c>
      <c r="I103" s="7">
        <v>0</v>
      </c>
      <c r="J103" s="7">
        <v>0</v>
      </c>
    </row>
    <row r="104" spans="1:10" x14ac:dyDescent="0.2">
      <c r="A104" s="4" t="s">
        <v>194</v>
      </c>
      <c r="B104" s="4" t="s">
        <v>813</v>
      </c>
      <c r="C104" s="4" t="s">
        <v>1234</v>
      </c>
      <c r="D104" s="4" t="s">
        <v>930</v>
      </c>
      <c r="E104" s="3" t="s">
        <v>1009</v>
      </c>
      <c r="F104" s="6">
        <v>0</v>
      </c>
      <c r="G104" s="7">
        <v>0.46043000000000001</v>
      </c>
      <c r="H104" s="11">
        <v>70.441999999999993</v>
      </c>
      <c r="I104" s="7">
        <v>0</v>
      </c>
      <c r="J104" s="7">
        <v>0</v>
      </c>
    </row>
    <row r="105" spans="1:10" x14ac:dyDescent="0.2">
      <c r="A105" s="4" t="s">
        <v>248</v>
      </c>
      <c r="B105" s="4" t="s">
        <v>822</v>
      </c>
      <c r="C105" s="4" t="s">
        <v>1234</v>
      </c>
      <c r="D105" s="4" t="s">
        <v>930</v>
      </c>
      <c r="E105" s="3" t="s">
        <v>1034</v>
      </c>
      <c r="F105" s="6">
        <v>0</v>
      </c>
      <c r="G105" s="7">
        <v>0.77876000000000001</v>
      </c>
      <c r="H105" s="11">
        <v>88.968999999999994</v>
      </c>
      <c r="I105" s="7">
        <v>0</v>
      </c>
      <c r="J105" s="7">
        <v>0</v>
      </c>
    </row>
    <row r="106" spans="1:10" x14ac:dyDescent="0.2">
      <c r="A106" s="4" t="s">
        <v>678</v>
      </c>
      <c r="B106" s="4" t="s">
        <v>909</v>
      </c>
      <c r="C106" s="4" t="s">
        <v>1234</v>
      </c>
      <c r="D106" s="4" t="s">
        <v>930</v>
      </c>
      <c r="E106" s="3" t="s">
        <v>1150</v>
      </c>
      <c r="F106" s="6">
        <v>1E-3</v>
      </c>
      <c r="G106" s="7">
        <v>0.95101000000000002</v>
      </c>
      <c r="H106" s="11">
        <v>94.69</v>
      </c>
      <c r="I106" s="7">
        <v>9.5101000000000007E-4</v>
      </c>
      <c r="J106" s="7">
        <v>1.0043404794592883E-3</v>
      </c>
    </row>
    <row r="107" spans="1:10" x14ac:dyDescent="0.2">
      <c r="A107" s="4" t="s">
        <v>83</v>
      </c>
      <c r="B107" s="4" t="s">
        <v>786</v>
      </c>
      <c r="C107" s="4" t="s">
        <v>1234</v>
      </c>
      <c r="D107" s="4" t="s">
        <v>930</v>
      </c>
      <c r="E107" s="3" t="s">
        <v>970</v>
      </c>
      <c r="F107" s="6">
        <v>5.0000000000000001E-3</v>
      </c>
      <c r="G107" s="7">
        <v>0.95250000000000001</v>
      </c>
      <c r="H107" s="11">
        <v>94.826999999999998</v>
      </c>
      <c r="I107" s="7">
        <v>4.7625000000000002E-3</v>
      </c>
      <c r="J107" s="7">
        <v>5.0223037742415143E-3</v>
      </c>
    </row>
    <row r="108" spans="1:10" x14ac:dyDescent="0.2">
      <c r="A108" s="4" t="s">
        <v>184</v>
      </c>
      <c r="B108" s="4" t="s">
        <v>811</v>
      </c>
      <c r="C108" s="4" t="s">
        <v>1234</v>
      </c>
      <c r="D108" s="4" t="s">
        <v>930</v>
      </c>
      <c r="E108" s="3" t="s">
        <v>1004</v>
      </c>
      <c r="F108" s="6">
        <v>6.0000000000000001E-3</v>
      </c>
      <c r="G108" s="7">
        <v>0.61031000000000002</v>
      </c>
      <c r="H108" s="11">
        <v>80.179000000000002</v>
      </c>
      <c r="I108" s="7">
        <v>3.6618600000000003E-3</v>
      </c>
      <c r="J108" s="7">
        <v>4.5671061001010243E-3</v>
      </c>
    </row>
    <row r="109" spans="1:10" x14ac:dyDescent="0.2">
      <c r="A109" s="4" t="s">
        <v>101</v>
      </c>
      <c r="B109" s="4" t="s">
        <v>797</v>
      </c>
      <c r="C109" s="4" t="s">
        <v>1234</v>
      </c>
      <c r="D109" s="4" t="s">
        <v>930</v>
      </c>
      <c r="E109" s="3" t="s">
        <v>975</v>
      </c>
      <c r="F109" s="6">
        <v>6.0000000000000001E-3</v>
      </c>
      <c r="G109" s="7">
        <v>0.95499999999999996</v>
      </c>
      <c r="H109" s="11">
        <v>95.337999999999994</v>
      </c>
      <c r="I109" s="7">
        <v>5.7299999999999999E-3</v>
      </c>
      <c r="J109" s="7">
        <v>6.0101953051249248E-3</v>
      </c>
    </row>
    <row r="110" spans="1:10" x14ac:dyDescent="0.2">
      <c r="A110" s="4" t="s">
        <v>746</v>
      </c>
      <c r="B110" s="4" t="s">
        <v>916</v>
      </c>
      <c r="C110" s="4" t="s">
        <v>1234</v>
      </c>
      <c r="D110" s="4" t="s">
        <v>930</v>
      </c>
      <c r="E110" s="3" t="s">
        <v>1180</v>
      </c>
      <c r="F110" s="6">
        <v>8.0000000000000002E-3</v>
      </c>
      <c r="G110" s="7">
        <v>0.95108999999999999</v>
      </c>
      <c r="H110" s="11">
        <v>95.047700000000006</v>
      </c>
      <c r="I110" s="7">
        <v>7.6087200000000002E-3</v>
      </c>
      <c r="J110" s="7">
        <v>8.0051595146437005E-3</v>
      </c>
    </row>
    <row r="111" spans="1:10" x14ac:dyDescent="0.2">
      <c r="A111" s="4" t="s">
        <v>544</v>
      </c>
      <c r="B111" s="4" t="s">
        <v>869</v>
      </c>
      <c r="C111" s="4" t="s">
        <v>1234</v>
      </c>
      <c r="D111" s="4" t="s">
        <v>930</v>
      </c>
      <c r="E111" s="3" t="s">
        <v>1128</v>
      </c>
      <c r="F111" s="6">
        <v>8.9999999999999993E-3</v>
      </c>
      <c r="G111" s="7">
        <v>0.95904999999999996</v>
      </c>
      <c r="H111" s="11">
        <v>95.95</v>
      </c>
      <c r="I111" s="7">
        <v>8.6314499999999988E-3</v>
      </c>
      <c r="J111" s="7">
        <v>8.9957790515893688E-3</v>
      </c>
    </row>
    <row r="112" spans="1:10" x14ac:dyDescent="0.2">
      <c r="A112" s="4" t="s">
        <v>132</v>
      </c>
      <c r="B112" s="4" t="s">
        <v>800</v>
      </c>
      <c r="C112" s="4" t="s">
        <v>1234</v>
      </c>
      <c r="D112" s="4" t="s">
        <v>930</v>
      </c>
      <c r="E112" s="3" t="s">
        <v>990</v>
      </c>
      <c r="F112" s="6">
        <v>1.0999999999999999E-2</v>
      </c>
      <c r="G112" s="7">
        <v>0.95655000000000001</v>
      </c>
      <c r="H112" s="11">
        <v>95.617999999999995</v>
      </c>
      <c r="I112" s="7">
        <v>1.052205E-2</v>
      </c>
      <c r="J112" s="7">
        <v>1.1004256520738774E-2</v>
      </c>
    </row>
    <row r="113" spans="1:10" x14ac:dyDescent="0.2">
      <c r="A113" s="4" t="s">
        <v>116</v>
      </c>
      <c r="B113" s="4" t="s">
        <v>799</v>
      </c>
      <c r="C113" s="4" t="s">
        <v>1234</v>
      </c>
      <c r="D113" s="4" t="s">
        <v>930</v>
      </c>
      <c r="E113" s="3" t="s">
        <v>984</v>
      </c>
      <c r="F113" s="6">
        <v>1.2E-2</v>
      </c>
      <c r="G113" s="7">
        <v>0.95189999999999997</v>
      </c>
      <c r="H113" s="11">
        <v>95.138000000000005</v>
      </c>
      <c r="I113" s="7">
        <v>1.14228E-2</v>
      </c>
      <c r="J113" s="7">
        <v>1.2006558893396961E-2</v>
      </c>
    </row>
    <row r="114" spans="1:10" x14ac:dyDescent="0.2">
      <c r="A114" s="4" t="s">
        <v>11</v>
      </c>
      <c r="B114" s="4" t="s">
        <v>780</v>
      </c>
      <c r="C114" s="4" t="s">
        <v>1234</v>
      </c>
      <c r="D114" s="4" t="s">
        <v>930</v>
      </c>
      <c r="E114" s="3" t="s">
        <v>934</v>
      </c>
      <c r="F114" s="6">
        <v>1.2999999999999999E-2</v>
      </c>
      <c r="G114" s="7">
        <v>0.95035000000000003</v>
      </c>
      <c r="H114" s="11">
        <v>94.594999999999999</v>
      </c>
      <c r="I114" s="7">
        <v>1.2354550000000001E-2</v>
      </c>
      <c r="J114" s="7">
        <v>1.3060468312278663E-2</v>
      </c>
    </row>
    <row r="115" spans="1:10" x14ac:dyDescent="0.2">
      <c r="A115" s="4" t="s">
        <v>537</v>
      </c>
      <c r="B115" s="4" t="s">
        <v>868</v>
      </c>
      <c r="C115" s="4" t="s">
        <v>1234</v>
      </c>
      <c r="D115" s="4" t="s">
        <v>930</v>
      </c>
      <c r="E115" s="3" t="s">
        <v>1123</v>
      </c>
      <c r="F115" s="6">
        <v>1.2999999999999999E-2</v>
      </c>
      <c r="G115" s="7">
        <v>0.95904999999999996</v>
      </c>
      <c r="H115" s="11">
        <v>95.95</v>
      </c>
      <c r="I115" s="7">
        <v>1.2467649999999999E-2</v>
      </c>
      <c r="J115" s="7">
        <v>1.2993903074517976E-2</v>
      </c>
    </row>
    <row r="116" spans="1:10" x14ac:dyDescent="0.2">
      <c r="A116" s="4" t="s">
        <v>111</v>
      </c>
      <c r="B116" s="4" t="s">
        <v>799</v>
      </c>
      <c r="C116" s="4" t="s">
        <v>1234</v>
      </c>
      <c r="D116" s="4" t="s">
        <v>930</v>
      </c>
      <c r="E116" s="3" t="s">
        <v>980</v>
      </c>
      <c r="F116" s="6">
        <v>1.4E-2</v>
      </c>
      <c r="G116" s="7">
        <v>0.95189999999999997</v>
      </c>
      <c r="H116" s="11">
        <v>95.138000000000005</v>
      </c>
      <c r="I116" s="7">
        <v>1.3326599999999999E-2</v>
      </c>
      <c r="J116" s="7">
        <v>1.4007652042296453E-2</v>
      </c>
    </row>
    <row r="117" spans="1:10" x14ac:dyDescent="0.2">
      <c r="A117" s="4" t="s">
        <v>182</v>
      </c>
      <c r="B117" s="4" t="s">
        <v>811</v>
      </c>
      <c r="C117" s="4" t="s">
        <v>1234</v>
      </c>
      <c r="D117" s="4" t="s">
        <v>930</v>
      </c>
      <c r="E117" s="3" t="s">
        <v>1002</v>
      </c>
      <c r="F117" s="6">
        <v>1.4999999999999999E-2</v>
      </c>
      <c r="G117" s="7">
        <v>0.61031000000000002</v>
      </c>
      <c r="H117" s="11">
        <v>80.179000000000002</v>
      </c>
      <c r="I117" s="7">
        <v>9.1546500000000003E-3</v>
      </c>
      <c r="J117" s="7">
        <v>1.141776525025256E-2</v>
      </c>
    </row>
    <row r="118" spans="1:10" x14ac:dyDescent="0.2">
      <c r="A118" s="4" t="s">
        <v>128</v>
      </c>
      <c r="B118" s="4" t="s">
        <v>800</v>
      </c>
      <c r="C118" s="4" t="s">
        <v>1234</v>
      </c>
      <c r="D118" s="4" t="s">
        <v>930</v>
      </c>
      <c r="E118" s="3" t="s">
        <v>988</v>
      </c>
      <c r="F118" s="6">
        <v>1.6E-2</v>
      </c>
      <c r="G118" s="7">
        <v>0.95655000000000001</v>
      </c>
      <c r="H118" s="11">
        <v>95.617999999999995</v>
      </c>
      <c r="I118" s="7">
        <v>1.53048E-2</v>
      </c>
      <c r="J118" s="7">
        <v>1.6006191302892762E-2</v>
      </c>
    </row>
    <row r="119" spans="1:10" x14ac:dyDescent="0.2">
      <c r="A119" s="4" t="s">
        <v>189</v>
      </c>
      <c r="B119" s="4" t="s">
        <v>813</v>
      </c>
      <c r="C119" s="4" t="s">
        <v>1234</v>
      </c>
      <c r="D119" s="4" t="s">
        <v>930</v>
      </c>
      <c r="E119" s="3" t="s">
        <v>1006</v>
      </c>
      <c r="F119" s="6">
        <v>1.6E-2</v>
      </c>
      <c r="G119" s="7">
        <v>0.46043000000000001</v>
      </c>
      <c r="H119" s="11">
        <v>70.441999999999993</v>
      </c>
      <c r="I119" s="7">
        <v>7.3668800000000001E-3</v>
      </c>
      <c r="J119" s="7">
        <v>1.0458078986968003E-2</v>
      </c>
    </row>
    <row r="120" spans="1:10" x14ac:dyDescent="0.2">
      <c r="A120" s="4" t="s">
        <v>110</v>
      </c>
      <c r="B120" s="4" t="s">
        <v>799</v>
      </c>
      <c r="C120" s="4" t="s">
        <v>1234</v>
      </c>
      <c r="D120" s="4" t="s">
        <v>930</v>
      </c>
      <c r="E120" s="3" t="s">
        <v>979</v>
      </c>
      <c r="F120" s="6">
        <v>1.9E-2</v>
      </c>
      <c r="G120" s="7">
        <v>0.95189999999999997</v>
      </c>
      <c r="H120" s="11">
        <v>95.138000000000005</v>
      </c>
      <c r="I120" s="7">
        <v>1.8086099999999997E-2</v>
      </c>
      <c r="J120" s="7">
        <v>1.9010384914545184E-2</v>
      </c>
    </row>
    <row r="121" spans="1:10" x14ac:dyDescent="0.2">
      <c r="A121" s="4" t="s">
        <v>176</v>
      </c>
      <c r="B121" s="4" t="s">
        <v>811</v>
      </c>
      <c r="C121" s="4" t="s">
        <v>1234</v>
      </c>
      <c r="D121" s="4" t="s">
        <v>930</v>
      </c>
      <c r="E121" s="3" t="s">
        <v>998</v>
      </c>
      <c r="F121" s="6">
        <v>1.9E-2</v>
      </c>
      <c r="G121" s="7">
        <v>0.61031000000000002</v>
      </c>
      <c r="H121" s="11">
        <v>80.179000000000002</v>
      </c>
      <c r="I121" s="7">
        <v>1.1595889999999999E-2</v>
      </c>
      <c r="J121" s="7">
        <v>1.4462502650319908E-2</v>
      </c>
    </row>
    <row r="122" spans="1:10" x14ac:dyDescent="0.2">
      <c r="A122" s="4" t="s">
        <v>52</v>
      </c>
      <c r="B122" s="4" t="s">
        <v>786</v>
      </c>
      <c r="C122" s="4" t="s">
        <v>1234</v>
      </c>
      <c r="D122" s="4" t="s">
        <v>930</v>
      </c>
      <c r="E122" s="3" t="s">
        <v>959</v>
      </c>
      <c r="F122" s="6">
        <v>2.1000000000000001E-2</v>
      </c>
      <c r="G122" s="7">
        <v>0.95250000000000001</v>
      </c>
      <c r="H122" s="11">
        <v>94.826999999999998</v>
      </c>
      <c r="I122" s="7">
        <v>2.0002500000000003E-2</v>
      </c>
      <c r="J122" s="7">
        <v>2.1093675851814361E-2</v>
      </c>
    </row>
    <row r="123" spans="1:10" x14ac:dyDescent="0.2">
      <c r="A123" s="4" t="s">
        <v>114</v>
      </c>
      <c r="B123" s="4" t="s">
        <v>799</v>
      </c>
      <c r="C123" s="4" t="s">
        <v>1234</v>
      </c>
      <c r="D123" s="4" t="s">
        <v>930</v>
      </c>
      <c r="E123" s="3" t="s">
        <v>982</v>
      </c>
      <c r="F123" s="6">
        <v>2.1000000000000001E-2</v>
      </c>
      <c r="G123" s="7">
        <v>0.95189999999999997</v>
      </c>
      <c r="H123" s="11">
        <v>95.138000000000005</v>
      </c>
      <c r="I123" s="7">
        <v>1.9989900000000001E-2</v>
      </c>
      <c r="J123" s="7">
        <v>2.101147806344468E-2</v>
      </c>
    </row>
    <row r="124" spans="1:10" x14ac:dyDescent="0.2">
      <c r="A124" s="4" t="s">
        <v>543</v>
      </c>
      <c r="B124" s="4" t="s">
        <v>869</v>
      </c>
      <c r="C124" s="4" t="s">
        <v>1234</v>
      </c>
      <c r="D124" s="4" t="s">
        <v>930</v>
      </c>
      <c r="E124" s="3" t="s">
        <v>1127</v>
      </c>
      <c r="F124" s="6">
        <v>2.1999999999999999E-2</v>
      </c>
      <c r="G124" s="7">
        <v>0.95904999999999996</v>
      </c>
      <c r="H124" s="11">
        <v>95.95</v>
      </c>
      <c r="I124" s="7">
        <v>2.1099099999999999E-2</v>
      </c>
      <c r="J124" s="7">
        <v>2.1989682126107347E-2</v>
      </c>
    </row>
    <row r="125" spans="1:10" x14ac:dyDescent="0.2">
      <c r="A125" s="4" t="s">
        <v>768</v>
      </c>
      <c r="B125" s="4" t="s">
        <v>925</v>
      </c>
      <c r="C125" s="4" t="s">
        <v>1234</v>
      </c>
      <c r="D125" s="4" t="s">
        <v>930</v>
      </c>
      <c r="E125" s="3" t="s">
        <v>1196</v>
      </c>
      <c r="F125" s="6">
        <v>2.4E-2</v>
      </c>
      <c r="G125" s="7">
        <v>0.95274000000000003</v>
      </c>
      <c r="H125" s="11">
        <v>95.221000000000004</v>
      </c>
      <c r="I125" s="7">
        <v>2.2865760000000002E-2</v>
      </c>
      <c r="J125" s="7">
        <v>2.4013358397832415E-2</v>
      </c>
    </row>
    <row r="126" spans="1:10" x14ac:dyDescent="0.2">
      <c r="A126" s="4" t="s">
        <v>197</v>
      </c>
      <c r="B126" s="4" t="s">
        <v>814</v>
      </c>
      <c r="C126" s="4" t="s">
        <v>1234</v>
      </c>
      <c r="D126" s="4" t="s">
        <v>930</v>
      </c>
      <c r="E126" s="3" t="s">
        <v>1011</v>
      </c>
      <c r="F126" s="6">
        <v>2.5000000000000001E-2</v>
      </c>
      <c r="G126" s="7">
        <v>0.49498999999999999</v>
      </c>
      <c r="H126" s="11">
        <v>72.433999999999997</v>
      </c>
      <c r="I126" s="7">
        <v>1.237475E-2</v>
      </c>
      <c r="J126" s="7">
        <v>1.7084173178341662E-2</v>
      </c>
    </row>
    <row r="127" spans="1:10" x14ac:dyDescent="0.2">
      <c r="A127" s="4" t="s">
        <v>172</v>
      </c>
      <c r="B127" s="4" t="s">
        <v>810</v>
      </c>
      <c r="C127" s="4" t="s">
        <v>1234</v>
      </c>
      <c r="D127" s="4" t="s">
        <v>930</v>
      </c>
      <c r="E127" s="3" t="s">
        <v>997</v>
      </c>
      <c r="F127" s="6">
        <v>2.7E-2</v>
      </c>
      <c r="G127" s="7">
        <v>0.59423000000000004</v>
      </c>
      <c r="H127" s="11">
        <v>78.706000000000003</v>
      </c>
      <c r="I127" s="7">
        <v>1.604421E-2</v>
      </c>
      <c r="J127" s="7">
        <v>2.0384989708535563E-2</v>
      </c>
    </row>
    <row r="128" spans="1:10" x14ac:dyDescent="0.2">
      <c r="A128" s="4" t="s">
        <v>156</v>
      </c>
      <c r="B128" s="4" t="s">
        <v>805</v>
      </c>
      <c r="C128" s="4" t="s">
        <v>1234</v>
      </c>
      <c r="D128" s="4" t="s">
        <v>930</v>
      </c>
      <c r="E128" s="3" t="s">
        <v>994</v>
      </c>
      <c r="F128" s="6">
        <v>3.1E-2</v>
      </c>
      <c r="G128" s="7">
        <v>0.47510000000000002</v>
      </c>
      <c r="H128" s="11">
        <v>70.897999999999996</v>
      </c>
      <c r="I128" s="7">
        <v>1.4728100000000001E-2</v>
      </c>
      <c r="J128" s="7">
        <v>2.0773646647296119E-2</v>
      </c>
    </row>
    <row r="129" spans="1:10" x14ac:dyDescent="0.2">
      <c r="A129" s="4" t="s">
        <v>135</v>
      </c>
      <c r="B129" s="4" t="s">
        <v>800</v>
      </c>
      <c r="C129" s="4" t="s">
        <v>1234</v>
      </c>
      <c r="D129" s="4" t="s">
        <v>930</v>
      </c>
      <c r="E129" s="3" t="s">
        <v>991</v>
      </c>
      <c r="F129" s="6">
        <v>3.2000000000000001E-2</v>
      </c>
      <c r="G129" s="7">
        <v>0.95655000000000001</v>
      </c>
      <c r="H129" s="11">
        <v>95.617999999999995</v>
      </c>
      <c r="I129" s="7">
        <v>3.0609600000000001E-2</v>
      </c>
      <c r="J129" s="7">
        <v>3.2012382605785525E-2</v>
      </c>
    </row>
    <row r="130" spans="1:10" x14ac:dyDescent="0.2">
      <c r="A130" s="4" t="s">
        <v>193</v>
      </c>
      <c r="B130" s="4" t="s">
        <v>813</v>
      </c>
      <c r="C130" s="4" t="s">
        <v>1234</v>
      </c>
      <c r="D130" s="4" t="s">
        <v>930</v>
      </c>
      <c r="E130" s="3" t="s">
        <v>1008</v>
      </c>
      <c r="F130" s="6">
        <v>3.5000000000000003E-2</v>
      </c>
      <c r="G130" s="7">
        <v>0.46043000000000001</v>
      </c>
      <c r="H130" s="11">
        <v>70.441999999999993</v>
      </c>
      <c r="I130" s="7">
        <v>1.6115050000000002E-2</v>
      </c>
      <c r="J130" s="7">
        <v>2.2877047783992511E-2</v>
      </c>
    </row>
    <row r="131" spans="1:10" x14ac:dyDescent="0.2">
      <c r="A131" s="4" t="s">
        <v>183</v>
      </c>
      <c r="B131" s="4" t="s">
        <v>811</v>
      </c>
      <c r="C131" s="4" t="s">
        <v>1234</v>
      </c>
      <c r="D131" s="4" t="s">
        <v>930</v>
      </c>
      <c r="E131" s="3" t="s">
        <v>1003</v>
      </c>
      <c r="F131" s="6">
        <v>3.6999999999999998E-2</v>
      </c>
      <c r="G131" s="7">
        <v>0.61031000000000002</v>
      </c>
      <c r="H131" s="11">
        <v>80.179000000000002</v>
      </c>
      <c r="I131" s="7">
        <v>2.2581469999999999E-2</v>
      </c>
      <c r="J131" s="7">
        <v>2.8163820950622979E-2</v>
      </c>
    </row>
    <row r="132" spans="1:10" x14ac:dyDescent="0.2">
      <c r="A132" s="4" t="s">
        <v>757</v>
      </c>
      <c r="B132" s="4" t="s">
        <v>925</v>
      </c>
      <c r="C132" s="4" t="s">
        <v>1234</v>
      </c>
      <c r="D132" s="4" t="s">
        <v>930</v>
      </c>
      <c r="E132" s="3" t="s">
        <v>1189</v>
      </c>
      <c r="F132" s="6">
        <v>4.3999999999999997E-2</v>
      </c>
      <c r="G132" s="7">
        <v>0.95274000000000003</v>
      </c>
      <c r="H132" s="11">
        <v>95.221000000000004</v>
      </c>
      <c r="I132" s="7">
        <v>4.1920559999999996E-2</v>
      </c>
      <c r="J132" s="7">
        <v>4.4024490396026079E-2</v>
      </c>
    </row>
    <row r="133" spans="1:10" x14ac:dyDescent="0.2">
      <c r="A133" s="4" t="s">
        <v>142</v>
      </c>
      <c r="B133" s="4" t="s">
        <v>803</v>
      </c>
      <c r="C133" s="4" t="s">
        <v>1234</v>
      </c>
      <c r="D133" s="4" t="s">
        <v>930</v>
      </c>
      <c r="E133" s="3" t="s">
        <v>985</v>
      </c>
      <c r="F133" s="6">
        <v>4.3999999999999997E-2</v>
      </c>
      <c r="G133" s="7">
        <v>0.95603000000000005</v>
      </c>
      <c r="H133" s="11">
        <v>95.472999999999999</v>
      </c>
      <c r="I133" s="7">
        <v>4.2065319999999996E-2</v>
      </c>
      <c r="J133" s="7">
        <v>4.4059912226493352E-2</v>
      </c>
    </row>
    <row r="134" spans="1:10" x14ac:dyDescent="0.2">
      <c r="A134" s="4" t="s">
        <v>433</v>
      </c>
      <c r="B134" s="4" t="s">
        <v>844</v>
      </c>
      <c r="C134" s="4" t="s">
        <v>1234</v>
      </c>
      <c r="D134" s="4" t="s">
        <v>930</v>
      </c>
      <c r="E134" s="3" t="s">
        <v>1071</v>
      </c>
      <c r="F134" s="6">
        <v>4.5999999999999999E-2</v>
      </c>
      <c r="G134" s="7">
        <v>0.93191999999999997</v>
      </c>
      <c r="H134" s="11">
        <v>94.325400000000002</v>
      </c>
      <c r="I134" s="7">
        <v>4.2868319999999994E-2</v>
      </c>
      <c r="J134" s="7">
        <v>4.5447270830550404E-2</v>
      </c>
    </row>
    <row r="135" spans="1:10" x14ac:dyDescent="0.2">
      <c r="A135" s="4" t="s">
        <v>564</v>
      </c>
      <c r="B135" s="4" t="s">
        <v>874</v>
      </c>
      <c r="C135" s="4" t="s">
        <v>1234</v>
      </c>
      <c r="D135" s="4" t="s">
        <v>930</v>
      </c>
      <c r="E135" s="3" t="s">
        <v>1131</v>
      </c>
      <c r="F135" s="6">
        <v>4.8000000000000001E-2</v>
      </c>
      <c r="G135" s="7">
        <v>0.96347000000000005</v>
      </c>
      <c r="H135" s="11">
        <v>96.631799999999998</v>
      </c>
      <c r="I135" s="7">
        <v>4.6246560000000006E-2</v>
      </c>
      <c r="J135" s="7">
        <v>4.785853104257605E-2</v>
      </c>
    </row>
    <row r="136" spans="1:10" x14ac:dyDescent="0.2">
      <c r="A136" s="4" t="s">
        <v>43</v>
      </c>
      <c r="B136" s="4" t="s">
        <v>786</v>
      </c>
      <c r="C136" s="4" t="s">
        <v>1234</v>
      </c>
      <c r="D136" s="4" t="s">
        <v>930</v>
      </c>
      <c r="E136" s="3" t="s">
        <v>955</v>
      </c>
      <c r="F136" s="6">
        <v>0.05</v>
      </c>
      <c r="G136" s="7">
        <v>0.95250000000000001</v>
      </c>
      <c r="H136" s="11">
        <v>94.826999999999998</v>
      </c>
      <c r="I136" s="7">
        <v>4.7625000000000001E-2</v>
      </c>
      <c r="J136" s="7">
        <v>5.0223037742415141E-2</v>
      </c>
    </row>
    <row r="137" spans="1:10" x14ac:dyDescent="0.2">
      <c r="A137" s="4" t="s">
        <v>145</v>
      </c>
      <c r="B137" s="4" t="s">
        <v>803</v>
      </c>
      <c r="C137" s="4" t="s">
        <v>1234</v>
      </c>
      <c r="D137" s="4" t="s">
        <v>930</v>
      </c>
      <c r="E137" s="3" t="s">
        <v>992</v>
      </c>
      <c r="F137" s="6">
        <v>5.0999999999999997E-2</v>
      </c>
      <c r="G137" s="7">
        <v>0.95603000000000005</v>
      </c>
      <c r="H137" s="11">
        <v>95.472999999999999</v>
      </c>
      <c r="I137" s="7">
        <v>4.875753E-2</v>
      </c>
      <c r="J137" s="7">
        <v>5.1069443717071845E-2</v>
      </c>
    </row>
    <row r="138" spans="1:10" x14ac:dyDescent="0.2">
      <c r="A138" s="4" t="s">
        <v>130</v>
      </c>
      <c r="B138" s="4" t="s">
        <v>798</v>
      </c>
      <c r="C138" s="4" t="s">
        <v>1234</v>
      </c>
      <c r="D138" s="4" t="s">
        <v>930</v>
      </c>
      <c r="E138" s="3" t="s">
        <v>989</v>
      </c>
      <c r="F138" s="6">
        <v>5.5E-2</v>
      </c>
      <c r="G138" s="7">
        <v>0.66303999999999996</v>
      </c>
      <c r="H138" s="11">
        <v>82.73</v>
      </c>
      <c r="I138" s="7">
        <v>3.6467199999999998E-2</v>
      </c>
      <c r="J138" s="7">
        <v>4.4079777589749784E-2</v>
      </c>
    </row>
    <row r="139" spans="1:10" x14ac:dyDescent="0.2">
      <c r="A139" s="4" t="s">
        <v>502</v>
      </c>
      <c r="B139" s="4" t="s">
        <v>858</v>
      </c>
      <c r="C139" s="4" t="s">
        <v>1234</v>
      </c>
      <c r="D139" s="4" t="s">
        <v>930</v>
      </c>
      <c r="E139" s="3" t="s">
        <v>1107</v>
      </c>
      <c r="F139" s="6">
        <v>5.8000000000000003E-2</v>
      </c>
      <c r="G139" s="7">
        <v>0.94945000000000002</v>
      </c>
      <c r="H139" s="11">
        <v>95.025000000000006</v>
      </c>
      <c r="I139" s="7">
        <v>5.5068100000000002E-2</v>
      </c>
      <c r="J139" s="7">
        <v>5.7951170744540911E-2</v>
      </c>
    </row>
    <row r="140" spans="1:10" x14ac:dyDescent="0.2">
      <c r="A140" s="4" t="s">
        <v>542</v>
      </c>
      <c r="B140" s="4" t="s">
        <v>869</v>
      </c>
      <c r="C140" s="4" t="s">
        <v>1234</v>
      </c>
      <c r="D140" s="4" t="s">
        <v>930</v>
      </c>
      <c r="E140" s="3" t="s">
        <v>1126</v>
      </c>
      <c r="F140" s="6">
        <v>0.06</v>
      </c>
      <c r="G140" s="7">
        <v>0.95904999999999996</v>
      </c>
      <c r="H140" s="11">
        <v>95.95</v>
      </c>
      <c r="I140" s="7">
        <v>5.7542999999999997E-2</v>
      </c>
      <c r="J140" s="7">
        <v>5.9971860343929123E-2</v>
      </c>
    </row>
    <row r="141" spans="1:10" x14ac:dyDescent="0.2">
      <c r="A141" s="4" t="s">
        <v>539</v>
      </c>
      <c r="B141" s="4" t="s">
        <v>868</v>
      </c>
      <c r="C141" s="4" t="s">
        <v>1234</v>
      </c>
      <c r="D141" s="4" t="s">
        <v>930</v>
      </c>
      <c r="E141" s="3" t="s">
        <v>1124</v>
      </c>
      <c r="F141" s="6">
        <v>6.0999999999999999E-2</v>
      </c>
      <c r="G141" s="7">
        <v>0.95904999999999996</v>
      </c>
      <c r="H141" s="11">
        <v>95.95</v>
      </c>
      <c r="I141" s="7">
        <v>5.8502049999999993E-2</v>
      </c>
      <c r="J141" s="7">
        <v>6.0971391349661272E-2</v>
      </c>
    </row>
    <row r="142" spans="1:10" x14ac:dyDescent="0.2">
      <c r="A142" s="4" t="s">
        <v>105</v>
      </c>
      <c r="B142" s="4" t="s">
        <v>797</v>
      </c>
      <c r="C142" s="4" t="s">
        <v>1234</v>
      </c>
      <c r="D142" s="4" t="s">
        <v>930</v>
      </c>
      <c r="E142" s="3" t="s">
        <v>977</v>
      </c>
      <c r="F142" s="6">
        <v>6.3E-2</v>
      </c>
      <c r="G142" s="7">
        <v>0.95499999999999996</v>
      </c>
      <c r="H142" s="11">
        <v>95.337999999999994</v>
      </c>
      <c r="I142" s="7">
        <v>6.0164999999999996E-2</v>
      </c>
      <c r="J142" s="7">
        <v>6.3107050703811701E-2</v>
      </c>
    </row>
    <row r="143" spans="1:10" x14ac:dyDescent="0.2">
      <c r="A143" s="4" t="s">
        <v>322</v>
      </c>
      <c r="B143" s="4" t="s">
        <v>833</v>
      </c>
      <c r="C143" s="4" t="s">
        <v>1234</v>
      </c>
      <c r="D143" s="4" t="s">
        <v>930</v>
      </c>
      <c r="E143" s="3" t="s">
        <v>1052</v>
      </c>
      <c r="F143" s="6">
        <v>6.4000000000000001E-2</v>
      </c>
      <c r="G143" s="7">
        <v>0.86299999999999999</v>
      </c>
      <c r="H143" s="11">
        <v>92.710999999999999</v>
      </c>
      <c r="I143" s="7">
        <v>5.5232000000000003E-2</v>
      </c>
      <c r="J143" s="7">
        <v>5.9574376287603419E-2</v>
      </c>
    </row>
    <row r="144" spans="1:10" x14ac:dyDescent="0.2">
      <c r="A144" s="4" t="s">
        <v>180</v>
      </c>
      <c r="B144" s="4" t="s">
        <v>811</v>
      </c>
      <c r="C144" s="4" t="s">
        <v>1234</v>
      </c>
      <c r="D144" s="4" t="s">
        <v>930</v>
      </c>
      <c r="E144" s="3" t="s">
        <v>1001</v>
      </c>
      <c r="F144" s="6">
        <v>8.3000000000000004E-2</v>
      </c>
      <c r="G144" s="7">
        <v>0.61031000000000002</v>
      </c>
      <c r="H144" s="11">
        <v>80.179000000000002</v>
      </c>
      <c r="I144" s="7">
        <v>5.0655730000000003E-2</v>
      </c>
      <c r="J144" s="7">
        <v>6.3178301051397504E-2</v>
      </c>
    </row>
    <row r="145" spans="1:10" x14ac:dyDescent="0.2">
      <c r="A145" s="4" t="s">
        <v>704</v>
      </c>
      <c r="B145" s="4" t="s">
        <v>913</v>
      </c>
      <c r="C145" s="4" t="s">
        <v>1234</v>
      </c>
      <c r="D145" s="4" t="s">
        <v>930</v>
      </c>
      <c r="E145" s="3" t="s">
        <v>1167</v>
      </c>
      <c r="F145" s="6">
        <v>8.4000000000000005E-2</v>
      </c>
      <c r="G145" s="7">
        <v>0.95108999999999999</v>
      </c>
      <c r="H145" s="11">
        <v>95.047700000000006</v>
      </c>
      <c r="I145" s="7">
        <v>7.989156E-2</v>
      </c>
      <c r="J145" s="7">
        <v>8.4054174903758855E-2</v>
      </c>
    </row>
    <row r="146" spans="1:10" x14ac:dyDescent="0.2">
      <c r="A146" s="4" t="s">
        <v>108</v>
      </c>
      <c r="B146" s="4" t="s">
        <v>799</v>
      </c>
      <c r="C146" s="4" t="s">
        <v>1234</v>
      </c>
      <c r="D146" s="4" t="s">
        <v>930</v>
      </c>
      <c r="E146" s="3" t="s">
        <v>978</v>
      </c>
      <c r="F146" s="6">
        <v>9.6000000000000002E-2</v>
      </c>
      <c r="G146" s="7">
        <v>0.95189999999999997</v>
      </c>
      <c r="H146" s="11">
        <v>95.138000000000005</v>
      </c>
      <c r="I146" s="7">
        <v>9.1382400000000003E-2</v>
      </c>
      <c r="J146" s="7">
        <v>9.6052471147175689E-2</v>
      </c>
    </row>
    <row r="147" spans="1:10" x14ac:dyDescent="0.2">
      <c r="A147" s="4" t="s">
        <v>558</v>
      </c>
      <c r="B147" s="4" t="s">
        <v>871</v>
      </c>
      <c r="C147" s="4" t="s">
        <v>1234</v>
      </c>
      <c r="D147" s="4" t="s">
        <v>930</v>
      </c>
      <c r="E147" s="3" t="s">
        <v>1130</v>
      </c>
      <c r="F147" s="6">
        <v>0.112</v>
      </c>
      <c r="G147" s="7">
        <v>0.96040999999999999</v>
      </c>
      <c r="H147" s="11">
        <v>96.084000000000003</v>
      </c>
      <c r="I147" s="7">
        <v>0.10756592</v>
      </c>
      <c r="J147" s="7">
        <v>0.11194987719079139</v>
      </c>
    </row>
    <row r="148" spans="1:10" x14ac:dyDescent="0.2">
      <c r="A148" s="4" t="s">
        <v>174</v>
      </c>
      <c r="B148" s="4" t="s">
        <v>810</v>
      </c>
      <c r="C148" s="4" t="s">
        <v>1234</v>
      </c>
      <c r="D148" s="4" t="s">
        <v>930</v>
      </c>
      <c r="E148" s="3" t="s">
        <v>998</v>
      </c>
      <c r="F148" s="6">
        <v>0.123</v>
      </c>
      <c r="G148" s="7">
        <v>0.59423000000000004</v>
      </c>
      <c r="H148" s="11">
        <v>78.706000000000003</v>
      </c>
      <c r="I148" s="7">
        <v>7.3090290000000002E-2</v>
      </c>
      <c r="J148" s="7">
        <v>9.2864953116662013E-2</v>
      </c>
    </row>
    <row r="149" spans="1:10" x14ac:dyDescent="0.2">
      <c r="A149" s="4" t="s">
        <v>458</v>
      </c>
      <c r="B149" s="4" t="s">
        <v>848</v>
      </c>
      <c r="C149" s="4" t="s">
        <v>1234</v>
      </c>
      <c r="D149" s="4" t="s">
        <v>930</v>
      </c>
      <c r="E149" s="3" t="s">
        <v>1084</v>
      </c>
      <c r="F149" s="6">
        <v>0.127</v>
      </c>
      <c r="G149" s="7">
        <v>0.93191999999999997</v>
      </c>
      <c r="H149" s="11">
        <v>94.325400000000002</v>
      </c>
      <c r="I149" s="7">
        <v>0.11835384</v>
      </c>
      <c r="J149" s="7">
        <v>0.12547398685825875</v>
      </c>
    </row>
    <row r="150" spans="1:10" x14ac:dyDescent="0.2">
      <c r="A150" s="4" t="s">
        <v>728</v>
      </c>
      <c r="B150" s="4" t="s">
        <v>916</v>
      </c>
      <c r="C150" s="4" t="s">
        <v>1234</v>
      </c>
      <c r="D150" s="4" t="s">
        <v>930</v>
      </c>
      <c r="E150" s="3" t="s">
        <v>1174</v>
      </c>
      <c r="F150" s="6">
        <v>0.13800000000000001</v>
      </c>
      <c r="G150" s="7">
        <v>0.95108999999999999</v>
      </c>
      <c r="H150" s="11">
        <v>95.047700000000006</v>
      </c>
      <c r="I150" s="7">
        <v>0.13125042000000001</v>
      </c>
      <c r="J150" s="7">
        <v>0.13808900162760382</v>
      </c>
    </row>
    <row r="151" spans="1:10" x14ac:dyDescent="0.2">
      <c r="A151" s="4" t="s">
        <v>557</v>
      </c>
      <c r="B151" s="4" t="s">
        <v>870</v>
      </c>
      <c r="C151" s="4" t="s">
        <v>1234</v>
      </c>
      <c r="D151" s="4" t="s">
        <v>930</v>
      </c>
      <c r="E151" s="3" t="s">
        <v>1129</v>
      </c>
      <c r="F151" s="6">
        <v>0.15</v>
      </c>
      <c r="G151" s="7">
        <v>0.93191999999999997</v>
      </c>
      <c r="H151" s="11">
        <v>94.325400000000002</v>
      </c>
      <c r="I151" s="7">
        <v>0.139788</v>
      </c>
      <c r="J151" s="7">
        <v>0.14819762227353395</v>
      </c>
    </row>
    <row r="152" spans="1:10" x14ac:dyDescent="0.2">
      <c r="A152" s="4" t="s">
        <v>188</v>
      </c>
      <c r="B152" s="4" t="s">
        <v>813</v>
      </c>
      <c r="C152" s="4" t="s">
        <v>1234</v>
      </c>
      <c r="D152" s="4" t="s">
        <v>930</v>
      </c>
      <c r="E152" s="3" t="s">
        <v>1005</v>
      </c>
      <c r="F152" s="6">
        <v>0.16700000000000001</v>
      </c>
      <c r="G152" s="7">
        <v>0.46043000000000001</v>
      </c>
      <c r="H152" s="11">
        <v>70.441999999999993</v>
      </c>
      <c r="I152" s="7">
        <v>7.6891810000000005E-2</v>
      </c>
      <c r="J152" s="7">
        <v>0.10915619942647854</v>
      </c>
    </row>
    <row r="153" spans="1:10" x14ac:dyDescent="0.2">
      <c r="A153" s="4" t="s">
        <v>735</v>
      </c>
      <c r="B153" s="4" t="s">
        <v>916</v>
      </c>
      <c r="C153" s="4" t="s">
        <v>1234</v>
      </c>
      <c r="D153" s="4" t="s">
        <v>930</v>
      </c>
      <c r="E153" s="3" t="s">
        <v>1178</v>
      </c>
      <c r="F153" s="6">
        <v>0.17599999999999999</v>
      </c>
      <c r="G153" s="7">
        <v>0.95108999999999999</v>
      </c>
      <c r="H153" s="11">
        <v>95.047700000000006</v>
      </c>
      <c r="I153" s="7">
        <v>0.16739183999999999</v>
      </c>
      <c r="J153" s="7">
        <v>0.17611350932216138</v>
      </c>
    </row>
    <row r="154" spans="1:10" x14ac:dyDescent="0.2">
      <c r="A154" s="4" t="s">
        <v>579</v>
      </c>
      <c r="B154" s="4" t="s">
        <v>883</v>
      </c>
      <c r="C154" s="4" t="s">
        <v>1234</v>
      </c>
      <c r="D154" s="4" t="s">
        <v>930</v>
      </c>
      <c r="E154" s="3" t="s">
        <v>1132</v>
      </c>
      <c r="F154" s="6">
        <v>0.17699999999999999</v>
      </c>
      <c r="G154" s="7">
        <v>0.95903000000000005</v>
      </c>
      <c r="H154" s="11">
        <v>96.828999999999994</v>
      </c>
      <c r="I154" s="7">
        <v>0.16974831000000001</v>
      </c>
      <c r="J154" s="7">
        <v>0.17530730462981134</v>
      </c>
    </row>
    <row r="155" spans="1:10" x14ac:dyDescent="0.2">
      <c r="A155" s="4" t="s">
        <v>162</v>
      </c>
      <c r="B155" s="4" t="s">
        <v>807</v>
      </c>
      <c r="C155" s="4" t="s">
        <v>1234</v>
      </c>
      <c r="D155" s="4" t="s">
        <v>930</v>
      </c>
      <c r="E155" s="3" t="s">
        <v>995</v>
      </c>
      <c r="F155" s="6">
        <v>0.189</v>
      </c>
      <c r="G155" s="7">
        <v>0.47538000000000002</v>
      </c>
      <c r="H155" s="11">
        <v>71.430000000000007</v>
      </c>
      <c r="I155" s="7">
        <v>8.9846820000000008E-2</v>
      </c>
      <c r="J155" s="7">
        <v>0.12578303233935323</v>
      </c>
    </row>
    <row r="156" spans="1:10" x14ac:dyDescent="0.2">
      <c r="A156" s="4" t="s">
        <v>192</v>
      </c>
      <c r="B156" s="4" t="s">
        <v>813</v>
      </c>
      <c r="C156" s="4" t="s">
        <v>1234</v>
      </c>
      <c r="D156" s="4" t="s">
        <v>930</v>
      </c>
      <c r="E156" s="3" t="s">
        <v>1007</v>
      </c>
      <c r="F156" s="6">
        <v>0.19600000000000001</v>
      </c>
      <c r="G156" s="7">
        <v>0.46043000000000001</v>
      </c>
      <c r="H156" s="11">
        <v>70.441999999999993</v>
      </c>
      <c r="I156" s="7">
        <v>9.024428000000001E-2</v>
      </c>
      <c r="J156" s="7">
        <v>0.12811146759035805</v>
      </c>
    </row>
    <row r="157" spans="1:10" x14ac:dyDescent="0.2">
      <c r="A157" s="4" t="s">
        <v>120</v>
      </c>
      <c r="B157" s="4" t="s">
        <v>799</v>
      </c>
      <c r="C157" s="4" t="s">
        <v>1234</v>
      </c>
      <c r="D157" s="4" t="s">
        <v>930</v>
      </c>
      <c r="E157" s="3" t="s">
        <v>985</v>
      </c>
      <c r="F157" s="6">
        <v>0.2</v>
      </c>
      <c r="G157" s="7">
        <v>0.95189999999999997</v>
      </c>
      <c r="H157" s="11">
        <v>95.138000000000005</v>
      </c>
      <c r="I157" s="7">
        <v>0.19037999999999999</v>
      </c>
      <c r="J157" s="7">
        <v>0.20010931488994932</v>
      </c>
    </row>
    <row r="158" spans="1:10" x14ac:dyDescent="0.2">
      <c r="A158" s="4" t="s">
        <v>177</v>
      </c>
      <c r="B158" s="4" t="s">
        <v>811</v>
      </c>
      <c r="C158" s="4" t="s">
        <v>1234</v>
      </c>
      <c r="D158" s="4" t="s">
        <v>930</v>
      </c>
      <c r="E158" s="3" t="s">
        <v>1000</v>
      </c>
      <c r="F158" s="6">
        <v>0.216</v>
      </c>
      <c r="G158" s="7">
        <v>0.61031000000000002</v>
      </c>
      <c r="H158" s="11">
        <v>80.179000000000002</v>
      </c>
      <c r="I158" s="7">
        <v>0.13182695999999999</v>
      </c>
      <c r="J158" s="7">
        <v>0.16441581960363685</v>
      </c>
    </row>
    <row r="159" spans="1:10" x14ac:dyDescent="0.2">
      <c r="A159" s="4" t="s">
        <v>124</v>
      </c>
      <c r="B159" s="4" t="s">
        <v>799</v>
      </c>
      <c r="C159" s="4" t="s">
        <v>1234</v>
      </c>
      <c r="D159" s="4" t="s">
        <v>930</v>
      </c>
      <c r="E159" s="3" t="s">
        <v>987</v>
      </c>
      <c r="F159" s="6">
        <v>0.248</v>
      </c>
      <c r="G159" s="7">
        <v>0.95189999999999997</v>
      </c>
      <c r="H159" s="11">
        <v>95.138000000000005</v>
      </c>
      <c r="I159" s="7">
        <v>0.23607119999999998</v>
      </c>
      <c r="J159" s="7">
        <v>0.24813555046353716</v>
      </c>
    </row>
    <row r="160" spans="1:10" x14ac:dyDescent="0.2">
      <c r="A160" s="4" t="s">
        <v>103</v>
      </c>
      <c r="B160" s="4" t="s">
        <v>797</v>
      </c>
      <c r="C160" s="4" t="s">
        <v>1234</v>
      </c>
      <c r="D160" s="4" t="s">
        <v>930</v>
      </c>
      <c r="E160" s="3" t="s">
        <v>976</v>
      </c>
      <c r="F160" s="6">
        <v>0.253</v>
      </c>
      <c r="G160" s="7">
        <v>0.95499999999999996</v>
      </c>
      <c r="H160" s="11">
        <v>95.337999999999994</v>
      </c>
      <c r="I160" s="7">
        <v>0.241615</v>
      </c>
      <c r="J160" s="7">
        <v>0.25342990203276766</v>
      </c>
    </row>
    <row r="161" spans="1:10" x14ac:dyDescent="0.2">
      <c r="A161" s="4" t="s">
        <v>200</v>
      </c>
      <c r="B161" s="4" t="s">
        <v>814</v>
      </c>
      <c r="C161" s="4" t="s">
        <v>1234</v>
      </c>
      <c r="D161" s="4" t="s">
        <v>930</v>
      </c>
      <c r="E161" s="3" t="s">
        <v>1013</v>
      </c>
      <c r="F161" s="6">
        <v>0.254</v>
      </c>
      <c r="G161" s="7">
        <v>0.49498999999999999</v>
      </c>
      <c r="H161" s="11">
        <v>72.433999999999997</v>
      </c>
      <c r="I161" s="7">
        <v>0.12572745999999999</v>
      </c>
      <c r="J161" s="7">
        <v>0.17357519949195127</v>
      </c>
    </row>
    <row r="162" spans="1:10" x14ac:dyDescent="0.2">
      <c r="A162" s="4" t="s">
        <v>541</v>
      </c>
      <c r="B162" s="4" t="s">
        <v>868</v>
      </c>
      <c r="C162" s="4" t="s">
        <v>1234</v>
      </c>
      <c r="D162" s="4" t="s">
        <v>930</v>
      </c>
      <c r="E162" s="3" t="s">
        <v>1125</v>
      </c>
      <c r="F162" s="6">
        <v>0.26400000000000001</v>
      </c>
      <c r="G162" s="7">
        <v>0.95904999999999996</v>
      </c>
      <c r="H162" s="11">
        <v>95.95</v>
      </c>
      <c r="I162" s="7">
        <v>0.2531892</v>
      </c>
      <c r="J162" s="7">
        <v>0.26387618551328818</v>
      </c>
    </row>
    <row r="163" spans="1:10" x14ac:dyDescent="0.2">
      <c r="A163" s="4" t="s">
        <v>115</v>
      </c>
      <c r="B163" s="4" t="s">
        <v>799</v>
      </c>
      <c r="C163" s="4" t="s">
        <v>1234</v>
      </c>
      <c r="D163" s="4" t="s">
        <v>930</v>
      </c>
      <c r="E163" s="3" t="s">
        <v>983</v>
      </c>
      <c r="F163" s="6">
        <v>0.28899999999999998</v>
      </c>
      <c r="G163" s="7">
        <v>0.95189999999999997</v>
      </c>
      <c r="H163" s="11">
        <v>95.138000000000005</v>
      </c>
      <c r="I163" s="7">
        <v>0.27509909999999999</v>
      </c>
      <c r="J163" s="7">
        <v>0.28915796001597677</v>
      </c>
    </row>
    <row r="164" spans="1:10" x14ac:dyDescent="0.2">
      <c r="A164" s="4" t="s">
        <v>175</v>
      </c>
      <c r="B164" s="4" t="s">
        <v>810</v>
      </c>
      <c r="C164" s="4" t="s">
        <v>1234</v>
      </c>
      <c r="D164" s="4" t="s">
        <v>930</v>
      </c>
      <c r="E164" s="3" t="s">
        <v>999</v>
      </c>
      <c r="F164" s="6">
        <v>0.30199999999999999</v>
      </c>
      <c r="G164" s="7">
        <v>0.59423000000000004</v>
      </c>
      <c r="H164" s="11">
        <v>78.706000000000003</v>
      </c>
      <c r="I164" s="7">
        <v>0.17945746000000001</v>
      </c>
      <c r="J164" s="7">
        <v>0.22800988488806445</v>
      </c>
    </row>
    <row r="165" spans="1:10" x14ac:dyDescent="0.2">
      <c r="A165" s="4" t="s">
        <v>153</v>
      </c>
      <c r="B165" s="4" t="s">
        <v>804</v>
      </c>
      <c r="C165" s="4" t="s">
        <v>1234</v>
      </c>
      <c r="D165" s="4" t="s">
        <v>930</v>
      </c>
      <c r="E165" s="3" t="s">
        <v>993</v>
      </c>
      <c r="F165" s="6">
        <v>0.30299999999999999</v>
      </c>
      <c r="G165" s="7">
        <v>0.53283999999999998</v>
      </c>
      <c r="H165" s="11">
        <v>74.882999999999996</v>
      </c>
      <c r="I165" s="7">
        <v>0.16145051999999999</v>
      </c>
      <c r="J165" s="7">
        <v>0.21560370177476862</v>
      </c>
    </row>
    <row r="166" spans="1:10" x14ac:dyDescent="0.2">
      <c r="A166" s="4" t="s">
        <v>196</v>
      </c>
      <c r="B166" s="4" t="s">
        <v>814</v>
      </c>
      <c r="C166" s="4" t="s">
        <v>1234</v>
      </c>
      <c r="D166" s="4" t="s">
        <v>930</v>
      </c>
      <c r="E166" s="3" t="s">
        <v>1010</v>
      </c>
      <c r="F166" s="6">
        <v>0.30299999999999999</v>
      </c>
      <c r="G166" s="7">
        <v>0.49498999999999999</v>
      </c>
      <c r="H166" s="11">
        <v>72.433999999999997</v>
      </c>
      <c r="I166" s="7">
        <v>0.14998196999999999</v>
      </c>
      <c r="J166" s="7">
        <v>0.20706017892150094</v>
      </c>
    </row>
    <row r="167" spans="1:10" x14ac:dyDescent="0.2">
      <c r="A167" s="4" t="s">
        <v>687</v>
      </c>
      <c r="B167" s="4" t="s">
        <v>909</v>
      </c>
      <c r="C167" s="4" t="s">
        <v>1234</v>
      </c>
      <c r="D167" s="4" t="s">
        <v>930</v>
      </c>
      <c r="E167" s="3" t="s">
        <v>1157</v>
      </c>
      <c r="F167" s="6">
        <v>0.313</v>
      </c>
      <c r="G167" s="7">
        <v>0.95101000000000002</v>
      </c>
      <c r="H167" s="11">
        <v>94.69</v>
      </c>
      <c r="I167" s="7">
        <v>0.29766613000000003</v>
      </c>
      <c r="J167" s="7">
        <v>0.31435857007075724</v>
      </c>
    </row>
    <row r="168" spans="1:10" x14ac:dyDescent="0.2">
      <c r="A168" s="4" t="s">
        <v>163</v>
      </c>
      <c r="B168" s="4" t="s">
        <v>808</v>
      </c>
      <c r="C168" s="4" t="s">
        <v>1234</v>
      </c>
      <c r="D168" s="4" t="s">
        <v>930</v>
      </c>
      <c r="E168" s="3" t="s">
        <v>996</v>
      </c>
      <c r="F168" s="6">
        <v>0.316</v>
      </c>
      <c r="G168" s="7">
        <v>0.50424000000000002</v>
      </c>
      <c r="H168" s="11">
        <v>72.869</v>
      </c>
      <c r="I168" s="7">
        <v>0.15933984000000001</v>
      </c>
      <c r="J168" s="7">
        <v>0.21866615433174605</v>
      </c>
    </row>
    <row r="169" spans="1:10" x14ac:dyDescent="0.2">
      <c r="A169" s="4" t="s">
        <v>312</v>
      </c>
      <c r="B169" s="4" t="s">
        <v>826</v>
      </c>
      <c r="C169" s="4" t="s">
        <v>1234</v>
      </c>
      <c r="D169" s="4" t="s">
        <v>930</v>
      </c>
      <c r="E169" s="3" t="s">
        <v>1050</v>
      </c>
      <c r="F169" s="6">
        <v>0.84699999999999998</v>
      </c>
      <c r="G169" s="7">
        <v>0.84184000000000003</v>
      </c>
      <c r="H169" s="11">
        <v>91.943700000000007</v>
      </c>
      <c r="I169" s="7">
        <v>0.71303848000000003</v>
      </c>
      <c r="J169" s="7">
        <v>0.77551640841079916</v>
      </c>
    </row>
    <row r="170" spans="1:10" x14ac:dyDescent="0.2">
      <c r="A170" s="4" t="s">
        <v>199</v>
      </c>
      <c r="B170" s="4" t="s">
        <v>814</v>
      </c>
      <c r="C170" s="4" t="s">
        <v>1234</v>
      </c>
      <c r="D170" s="4" t="s">
        <v>930</v>
      </c>
      <c r="E170" s="3" t="s">
        <v>1012</v>
      </c>
      <c r="F170" s="6">
        <v>1.903</v>
      </c>
      <c r="G170" s="7">
        <v>0.49498999999999999</v>
      </c>
      <c r="H170" s="11">
        <v>72.433999999999997</v>
      </c>
      <c r="I170" s="7">
        <v>0.94196596999999993</v>
      </c>
      <c r="J170" s="7">
        <v>1.3004472623353673</v>
      </c>
    </row>
    <row r="171" spans="1:10" x14ac:dyDescent="0.2">
      <c r="A171" s="4" t="s">
        <v>219</v>
      </c>
      <c r="B171" s="4" t="s">
        <v>820</v>
      </c>
      <c r="C171" s="4" t="s">
        <v>1235</v>
      </c>
      <c r="D171" s="4" t="s">
        <v>930</v>
      </c>
      <c r="E171" s="3" t="s">
        <v>1020</v>
      </c>
      <c r="F171" s="6">
        <v>0</v>
      </c>
      <c r="G171" s="7">
        <v>0.62273000000000001</v>
      </c>
      <c r="H171" s="11">
        <v>78.074399999999997</v>
      </c>
      <c r="I171" s="7">
        <v>0</v>
      </c>
      <c r="J171" s="7">
        <v>0</v>
      </c>
    </row>
    <row r="172" spans="1:10" x14ac:dyDescent="0.2">
      <c r="A172" s="4" t="s">
        <v>220</v>
      </c>
      <c r="B172" s="4" t="s">
        <v>820</v>
      </c>
      <c r="C172" s="4" t="s">
        <v>1235</v>
      </c>
      <c r="D172" s="4" t="s">
        <v>930</v>
      </c>
      <c r="E172" s="3" t="s">
        <v>1021</v>
      </c>
      <c r="F172" s="6">
        <v>0</v>
      </c>
      <c r="G172" s="7">
        <v>0.62273000000000001</v>
      </c>
      <c r="H172" s="11">
        <v>78.074399999999997</v>
      </c>
      <c r="I172" s="7">
        <v>0</v>
      </c>
      <c r="J172" s="7">
        <v>0</v>
      </c>
    </row>
    <row r="173" spans="1:10" x14ac:dyDescent="0.2">
      <c r="A173" s="4" t="s">
        <v>288</v>
      </c>
      <c r="B173" s="4" t="s">
        <v>829</v>
      </c>
      <c r="C173" s="4" t="s">
        <v>1235</v>
      </c>
      <c r="D173" s="4" t="s">
        <v>930</v>
      </c>
      <c r="E173" s="3" t="s">
        <v>1044</v>
      </c>
      <c r="F173" s="6">
        <v>0</v>
      </c>
      <c r="G173" s="7">
        <v>0.94186999999999999</v>
      </c>
      <c r="H173" s="11">
        <v>95.228999999999999</v>
      </c>
      <c r="I173" s="7">
        <v>0</v>
      </c>
      <c r="J173" s="7">
        <v>0</v>
      </c>
    </row>
    <row r="174" spans="1:10" x14ac:dyDescent="0.2">
      <c r="A174" s="4" t="s">
        <v>233</v>
      </c>
      <c r="B174" s="4" t="s">
        <v>821</v>
      </c>
      <c r="C174" s="4" t="s">
        <v>1235</v>
      </c>
      <c r="D174" s="4" t="s">
        <v>930</v>
      </c>
      <c r="E174" s="3" t="s">
        <v>1027</v>
      </c>
      <c r="F174" s="6">
        <v>0</v>
      </c>
      <c r="G174" s="7">
        <v>0.61416000000000004</v>
      </c>
      <c r="H174" s="11">
        <v>77.189899999999994</v>
      </c>
      <c r="I174" s="7">
        <v>0</v>
      </c>
      <c r="J174" s="7">
        <v>0</v>
      </c>
    </row>
    <row r="175" spans="1:10" x14ac:dyDescent="0.2">
      <c r="A175" s="4" t="s">
        <v>206</v>
      </c>
      <c r="B175" s="4" t="s">
        <v>816</v>
      </c>
      <c r="C175" s="4" t="s">
        <v>1235</v>
      </c>
      <c r="D175" s="4" t="s">
        <v>930</v>
      </c>
      <c r="E175" s="3" t="s">
        <v>1017</v>
      </c>
      <c r="F175" s="6">
        <v>0</v>
      </c>
      <c r="G175" s="7">
        <v>0.61516000000000004</v>
      </c>
      <c r="H175" s="11">
        <v>76.894499999999994</v>
      </c>
      <c r="I175" s="7">
        <v>0</v>
      </c>
      <c r="J175" s="7">
        <v>0</v>
      </c>
    </row>
    <row r="176" spans="1:10" x14ac:dyDescent="0.2">
      <c r="A176" s="4" t="s">
        <v>585</v>
      </c>
      <c r="B176" s="4" t="s">
        <v>885</v>
      </c>
      <c r="C176" s="4" t="s">
        <v>1235</v>
      </c>
      <c r="D176" s="4" t="s">
        <v>930</v>
      </c>
      <c r="E176" s="3" t="s">
        <v>1134</v>
      </c>
      <c r="F176" s="6">
        <v>0</v>
      </c>
      <c r="G176" s="7">
        <v>0.94164999999999999</v>
      </c>
      <c r="H176" s="11">
        <v>95.308199999999999</v>
      </c>
      <c r="I176" s="7">
        <v>0</v>
      </c>
      <c r="J176" s="7">
        <v>0</v>
      </c>
    </row>
    <row r="177" spans="1:10" x14ac:dyDescent="0.2">
      <c r="A177" s="4" t="s">
        <v>264</v>
      </c>
      <c r="B177" s="4" t="s">
        <v>824</v>
      </c>
      <c r="C177" s="4" t="s">
        <v>1235</v>
      </c>
      <c r="D177" s="4" t="s">
        <v>930</v>
      </c>
      <c r="E177" s="3" t="s">
        <v>1042</v>
      </c>
      <c r="F177" s="6">
        <v>1E-3</v>
      </c>
      <c r="G177" s="7">
        <v>0.89724999999999999</v>
      </c>
      <c r="H177" s="11">
        <v>93.478899999999996</v>
      </c>
      <c r="I177" s="7">
        <v>8.9725000000000004E-4</v>
      </c>
      <c r="J177" s="7">
        <v>9.5984227456677397E-4</v>
      </c>
    </row>
    <row r="178" spans="1:10" x14ac:dyDescent="0.2">
      <c r="A178" s="4" t="s">
        <v>277</v>
      </c>
      <c r="B178" s="4" t="s">
        <v>827</v>
      </c>
      <c r="C178" s="4" t="s">
        <v>1235</v>
      </c>
      <c r="D178" s="4" t="s">
        <v>930</v>
      </c>
      <c r="E178" s="3" t="s">
        <v>1043</v>
      </c>
      <c r="F178" s="6">
        <v>6.0000000000000001E-3</v>
      </c>
      <c r="G178" s="7">
        <v>0.81903000000000004</v>
      </c>
      <c r="H178" s="11">
        <v>89.763999999999996</v>
      </c>
      <c r="I178" s="7">
        <v>4.9141800000000006E-3</v>
      </c>
      <c r="J178" s="7">
        <v>5.4745555010917522E-3</v>
      </c>
    </row>
    <row r="179" spans="1:10" x14ac:dyDescent="0.2">
      <c r="A179" s="4" t="s">
        <v>589</v>
      </c>
      <c r="B179" s="4" t="s">
        <v>886</v>
      </c>
      <c r="C179" s="4" t="s">
        <v>1235</v>
      </c>
      <c r="D179" s="4" t="s">
        <v>930</v>
      </c>
      <c r="E179" s="3" t="s">
        <v>1135</v>
      </c>
      <c r="F179" s="6">
        <v>6.0000000000000001E-3</v>
      </c>
      <c r="G179" s="7">
        <v>0.94588000000000005</v>
      </c>
      <c r="H179" s="11">
        <v>95.266199999999998</v>
      </c>
      <c r="I179" s="7">
        <v>5.6752800000000004E-3</v>
      </c>
      <c r="J179" s="7">
        <v>5.9572860048999546E-3</v>
      </c>
    </row>
    <row r="180" spans="1:10" x14ac:dyDescent="0.2">
      <c r="A180" s="4" t="s">
        <v>263</v>
      </c>
      <c r="B180" s="4" t="s">
        <v>824</v>
      </c>
      <c r="C180" s="4" t="s">
        <v>1235</v>
      </c>
      <c r="D180" s="4" t="s">
        <v>930</v>
      </c>
      <c r="E180" s="3" t="s">
        <v>1041</v>
      </c>
      <c r="F180" s="6">
        <v>7.0000000000000001E-3</v>
      </c>
      <c r="G180" s="7">
        <v>0.89724999999999999</v>
      </c>
      <c r="H180" s="11">
        <v>93.478899999999996</v>
      </c>
      <c r="I180" s="7">
        <v>6.2807499999999999E-3</v>
      </c>
      <c r="J180" s="7">
        <v>6.7188959219674172E-3</v>
      </c>
    </row>
    <row r="181" spans="1:10" x14ac:dyDescent="0.2">
      <c r="A181" s="4" t="s">
        <v>368</v>
      </c>
      <c r="B181" s="4" t="s">
        <v>840</v>
      </c>
      <c r="C181" s="4" t="s">
        <v>1235</v>
      </c>
      <c r="D181" s="4" t="s">
        <v>930</v>
      </c>
      <c r="E181" s="3" t="s">
        <v>1058</v>
      </c>
      <c r="F181" s="6">
        <v>8.9999999999999993E-3</v>
      </c>
      <c r="G181" s="7">
        <v>0.63671</v>
      </c>
      <c r="H181" s="11">
        <v>79.322000000000003</v>
      </c>
      <c r="I181" s="7">
        <v>5.7303899999999993E-3</v>
      </c>
      <c r="J181" s="7">
        <v>7.224212702655E-3</v>
      </c>
    </row>
    <row r="182" spans="1:10" x14ac:dyDescent="0.2">
      <c r="A182" s="4" t="s">
        <v>212</v>
      </c>
      <c r="B182" s="4" t="s">
        <v>819</v>
      </c>
      <c r="C182" s="4" t="s">
        <v>1235</v>
      </c>
      <c r="D182" s="4" t="s">
        <v>930</v>
      </c>
      <c r="E182" s="3" t="s">
        <v>1019</v>
      </c>
      <c r="F182" s="6">
        <v>0.01</v>
      </c>
      <c r="G182" s="7">
        <v>0.63382000000000005</v>
      </c>
      <c r="H182" s="11">
        <v>80.247</v>
      </c>
      <c r="I182" s="7">
        <v>6.3382000000000004E-3</v>
      </c>
      <c r="J182" s="7">
        <v>7.8983638017620598E-3</v>
      </c>
    </row>
    <row r="183" spans="1:10" x14ac:dyDescent="0.2">
      <c r="A183" s="4" t="s">
        <v>210</v>
      </c>
      <c r="B183" s="4" t="s">
        <v>818</v>
      </c>
      <c r="C183" s="4" t="s">
        <v>1235</v>
      </c>
      <c r="D183" s="4" t="s">
        <v>930</v>
      </c>
      <c r="E183" s="3" t="s">
        <v>1018</v>
      </c>
      <c r="F183" s="6">
        <v>1.2999999999999999E-2</v>
      </c>
      <c r="G183" s="7">
        <v>0.52354999999999996</v>
      </c>
      <c r="H183" s="11">
        <v>71.812700000000007</v>
      </c>
      <c r="I183" s="7">
        <v>6.8061499999999995E-3</v>
      </c>
      <c r="J183" s="7">
        <v>9.4776411414694041E-3</v>
      </c>
    </row>
    <row r="184" spans="1:10" x14ac:dyDescent="0.2">
      <c r="A184" s="4" t="s">
        <v>369</v>
      </c>
      <c r="B184" s="4" t="s">
        <v>840</v>
      </c>
      <c r="C184" s="4" t="s">
        <v>1235</v>
      </c>
      <c r="D184" s="4" t="s">
        <v>930</v>
      </c>
      <c r="E184" s="3" t="s">
        <v>1059</v>
      </c>
      <c r="F184" s="6">
        <v>1.2999999999999999E-2</v>
      </c>
      <c r="G184" s="7">
        <v>0.63671</v>
      </c>
      <c r="H184" s="11">
        <v>79.322000000000003</v>
      </c>
      <c r="I184" s="7">
        <v>8.27723E-3</v>
      </c>
      <c r="J184" s="7">
        <v>1.0434973903835002E-2</v>
      </c>
    </row>
    <row r="185" spans="1:10" x14ac:dyDescent="0.2">
      <c r="A185" s="4" t="s">
        <v>596</v>
      </c>
      <c r="B185" s="4" t="s">
        <v>890</v>
      </c>
      <c r="C185" s="4" t="s">
        <v>1235</v>
      </c>
      <c r="D185" s="4" t="s">
        <v>930</v>
      </c>
      <c r="E185" s="3" t="s">
        <v>1137</v>
      </c>
      <c r="F185" s="6">
        <v>1.6E-2</v>
      </c>
      <c r="G185" s="7">
        <v>0.94501000000000002</v>
      </c>
      <c r="H185" s="11">
        <v>95.551000000000002</v>
      </c>
      <c r="I185" s="7">
        <v>1.5120160000000001E-2</v>
      </c>
      <c r="J185" s="7">
        <v>1.5824177664283998E-2</v>
      </c>
    </row>
    <row r="186" spans="1:10" x14ac:dyDescent="0.2">
      <c r="A186" s="4" t="s">
        <v>221</v>
      </c>
      <c r="B186" s="4" t="s">
        <v>820</v>
      </c>
      <c r="C186" s="4" t="s">
        <v>1235</v>
      </c>
      <c r="D186" s="4" t="s">
        <v>930</v>
      </c>
      <c r="E186" s="3" t="s">
        <v>1022</v>
      </c>
      <c r="F186" s="6">
        <v>0.02</v>
      </c>
      <c r="G186" s="7">
        <v>0.62273000000000001</v>
      </c>
      <c r="H186" s="11">
        <v>78.074399999999997</v>
      </c>
      <c r="I186" s="7">
        <v>1.24546E-2</v>
      </c>
      <c r="J186" s="7">
        <v>1.5952219933806727E-2</v>
      </c>
    </row>
    <row r="187" spans="1:10" x14ac:dyDescent="0.2">
      <c r="A187" s="4" t="s">
        <v>308</v>
      </c>
      <c r="B187" s="4" t="s">
        <v>831</v>
      </c>
      <c r="C187" s="4" t="s">
        <v>1235</v>
      </c>
      <c r="D187" s="4" t="s">
        <v>930</v>
      </c>
      <c r="E187" s="3" t="s">
        <v>1048</v>
      </c>
      <c r="F187" s="6">
        <v>2.1999999999999999E-2</v>
      </c>
      <c r="G187" s="7">
        <v>0.95172999999999996</v>
      </c>
      <c r="H187" s="11">
        <v>95.573099999999997</v>
      </c>
      <c r="I187" s="7">
        <v>2.0938059999999998E-2</v>
      </c>
      <c r="J187" s="7">
        <v>2.1907900863318234E-2</v>
      </c>
    </row>
    <row r="188" spans="1:10" x14ac:dyDescent="0.2">
      <c r="A188" s="4" t="s">
        <v>202</v>
      </c>
      <c r="B188" s="4" t="s">
        <v>815</v>
      </c>
      <c r="C188" s="4" t="s">
        <v>1235</v>
      </c>
      <c r="D188" s="4" t="s">
        <v>930</v>
      </c>
      <c r="E188" s="3" t="s">
        <v>1015</v>
      </c>
      <c r="F188" s="6">
        <v>2.4E-2</v>
      </c>
      <c r="G188" s="7">
        <v>0.51585999999999999</v>
      </c>
      <c r="H188" s="11">
        <v>70.891400000000004</v>
      </c>
      <c r="I188" s="7">
        <v>1.238064E-2</v>
      </c>
      <c r="J188" s="7">
        <v>1.7464234025565864E-2</v>
      </c>
    </row>
    <row r="189" spans="1:10" x14ac:dyDescent="0.2">
      <c r="A189" s="4" t="s">
        <v>309</v>
      </c>
      <c r="B189" s="4" t="s">
        <v>831</v>
      </c>
      <c r="C189" s="4" t="s">
        <v>1235</v>
      </c>
      <c r="D189" s="4" t="s">
        <v>930</v>
      </c>
      <c r="E189" s="3" t="s">
        <v>1049</v>
      </c>
      <c r="F189" s="6">
        <v>2.7E-2</v>
      </c>
      <c r="G189" s="7">
        <v>0.95172999999999996</v>
      </c>
      <c r="H189" s="11">
        <v>95.573099999999997</v>
      </c>
      <c r="I189" s="7">
        <v>2.5696709999999998E-2</v>
      </c>
      <c r="J189" s="7">
        <v>2.6886969241345104E-2</v>
      </c>
    </row>
    <row r="190" spans="1:10" x14ac:dyDescent="0.2">
      <c r="A190" s="4" t="s">
        <v>292</v>
      </c>
      <c r="B190" s="4" t="s">
        <v>830</v>
      </c>
      <c r="C190" s="4" t="s">
        <v>1235</v>
      </c>
      <c r="D190" s="4" t="s">
        <v>930</v>
      </c>
      <c r="E190" s="3" t="s">
        <v>1045</v>
      </c>
      <c r="F190" s="6">
        <v>3.7999999999999999E-2</v>
      </c>
      <c r="G190" s="7">
        <v>0.95172999999999996</v>
      </c>
      <c r="H190" s="11">
        <v>95.573099999999997</v>
      </c>
      <c r="I190" s="7">
        <v>3.6165739999999995E-2</v>
      </c>
      <c r="J190" s="7">
        <v>3.7840919673004215E-2</v>
      </c>
    </row>
    <row r="191" spans="1:10" x14ac:dyDescent="0.2">
      <c r="A191" s="4" t="s">
        <v>201</v>
      </c>
      <c r="B191" s="4" t="s">
        <v>815</v>
      </c>
      <c r="C191" s="4" t="s">
        <v>1235</v>
      </c>
      <c r="D191" s="4" t="s">
        <v>930</v>
      </c>
      <c r="E191" s="3" t="s">
        <v>1014</v>
      </c>
      <c r="F191" s="6">
        <v>0.04</v>
      </c>
      <c r="G191" s="7">
        <v>0.51585999999999999</v>
      </c>
      <c r="H191" s="11">
        <v>70.891400000000004</v>
      </c>
      <c r="I191" s="7">
        <v>2.0634400000000001E-2</v>
      </c>
      <c r="J191" s="7">
        <v>2.9107056709276442E-2</v>
      </c>
    </row>
    <row r="192" spans="1:10" x14ac:dyDescent="0.2">
      <c r="A192" s="4" t="s">
        <v>293</v>
      </c>
      <c r="B192" s="4" t="s">
        <v>830</v>
      </c>
      <c r="C192" s="4" t="s">
        <v>1235</v>
      </c>
      <c r="D192" s="4" t="s">
        <v>930</v>
      </c>
      <c r="E192" s="3" t="s">
        <v>1046</v>
      </c>
      <c r="F192" s="6">
        <v>4.2999999999999997E-2</v>
      </c>
      <c r="G192" s="7">
        <v>0.95172999999999996</v>
      </c>
      <c r="H192" s="11">
        <v>95.573099999999997</v>
      </c>
      <c r="I192" s="7">
        <v>4.0924389999999998E-2</v>
      </c>
      <c r="J192" s="7">
        <v>4.2819988051031092E-2</v>
      </c>
    </row>
    <row r="193" spans="1:10" x14ac:dyDescent="0.2">
      <c r="A193" s="4" t="s">
        <v>259</v>
      </c>
      <c r="B193" s="4" t="s">
        <v>824</v>
      </c>
      <c r="C193" s="4" t="s">
        <v>1235</v>
      </c>
      <c r="D193" s="4" t="s">
        <v>930</v>
      </c>
      <c r="E193" s="3" t="s">
        <v>1038</v>
      </c>
      <c r="F193" s="6">
        <v>4.3999999999999997E-2</v>
      </c>
      <c r="G193" s="7">
        <v>0.89724999999999999</v>
      </c>
      <c r="H193" s="11">
        <v>93.478899999999996</v>
      </c>
      <c r="I193" s="7">
        <v>3.9479E-2</v>
      </c>
      <c r="J193" s="7">
        <v>4.2233060080938051E-2</v>
      </c>
    </row>
    <row r="194" spans="1:10" x14ac:dyDescent="0.2">
      <c r="A194" s="4" t="s">
        <v>365</v>
      </c>
      <c r="B194" s="4" t="s">
        <v>840</v>
      </c>
      <c r="C194" s="4" t="s">
        <v>1235</v>
      </c>
      <c r="D194" s="4" t="s">
        <v>930</v>
      </c>
      <c r="E194" s="3" t="s">
        <v>1056</v>
      </c>
      <c r="F194" s="6">
        <v>5.1999999999999998E-2</v>
      </c>
      <c r="G194" s="7">
        <v>0.63671</v>
      </c>
      <c r="H194" s="11">
        <v>79.322000000000003</v>
      </c>
      <c r="I194" s="7">
        <v>3.310892E-2</v>
      </c>
      <c r="J194" s="7">
        <v>4.1739895615340007E-2</v>
      </c>
    </row>
    <row r="195" spans="1:10" x14ac:dyDescent="0.2">
      <c r="A195" s="4" t="s">
        <v>256</v>
      </c>
      <c r="B195" s="4" t="s">
        <v>824</v>
      </c>
      <c r="C195" s="4" t="s">
        <v>1235</v>
      </c>
      <c r="D195" s="4" t="s">
        <v>930</v>
      </c>
      <c r="E195" s="3" t="s">
        <v>1035</v>
      </c>
      <c r="F195" s="6">
        <v>5.3999999999999999E-2</v>
      </c>
      <c r="G195" s="7">
        <v>0.89724999999999999</v>
      </c>
      <c r="H195" s="11">
        <v>93.478899999999996</v>
      </c>
      <c r="I195" s="7">
        <v>4.8451500000000002E-2</v>
      </c>
      <c r="J195" s="7">
        <v>5.1831482826605796E-2</v>
      </c>
    </row>
    <row r="196" spans="1:10" x14ac:dyDescent="0.2">
      <c r="A196" s="4" t="s">
        <v>367</v>
      </c>
      <c r="B196" s="4" t="s">
        <v>840</v>
      </c>
      <c r="C196" s="4" t="s">
        <v>1235</v>
      </c>
      <c r="D196" s="4" t="s">
        <v>930</v>
      </c>
      <c r="E196" s="3" t="s">
        <v>1057</v>
      </c>
      <c r="F196" s="6">
        <v>6.2E-2</v>
      </c>
      <c r="G196" s="7">
        <v>0.63671</v>
      </c>
      <c r="H196" s="11">
        <v>79.322000000000003</v>
      </c>
      <c r="I196" s="7">
        <v>3.9476020000000001E-2</v>
      </c>
      <c r="J196" s="7">
        <v>4.9766798618290004E-2</v>
      </c>
    </row>
    <row r="197" spans="1:10" x14ac:dyDescent="0.2">
      <c r="A197" s="4" t="s">
        <v>260</v>
      </c>
      <c r="B197" s="4" t="s">
        <v>824</v>
      </c>
      <c r="C197" s="4" t="s">
        <v>1235</v>
      </c>
      <c r="D197" s="4" t="s">
        <v>930</v>
      </c>
      <c r="E197" s="3" t="s">
        <v>1039</v>
      </c>
      <c r="F197" s="6">
        <v>6.5000000000000002E-2</v>
      </c>
      <c r="G197" s="7">
        <v>0.89724999999999999</v>
      </c>
      <c r="H197" s="11">
        <v>93.478899999999996</v>
      </c>
      <c r="I197" s="7">
        <v>5.8321249999999998E-2</v>
      </c>
      <c r="J197" s="7">
        <v>6.2389747846840302E-2</v>
      </c>
    </row>
    <row r="198" spans="1:10" x14ac:dyDescent="0.2">
      <c r="A198" s="4" t="s">
        <v>323</v>
      </c>
      <c r="B198" s="4" t="s">
        <v>832</v>
      </c>
      <c r="C198" s="4" t="s">
        <v>1235</v>
      </c>
      <c r="D198" s="4" t="s">
        <v>930</v>
      </c>
      <c r="E198" s="3" t="s">
        <v>1053</v>
      </c>
      <c r="F198" s="6">
        <v>7.0000000000000007E-2</v>
      </c>
      <c r="G198" s="7">
        <v>0.94993000000000005</v>
      </c>
      <c r="H198" s="11">
        <v>95.641900000000007</v>
      </c>
      <c r="I198" s="7">
        <v>6.6495100000000015E-2</v>
      </c>
      <c r="J198" s="7">
        <v>6.952507217025175E-2</v>
      </c>
    </row>
    <row r="199" spans="1:10" x14ac:dyDescent="0.2">
      <c r="A199" s="4" t="s">
        <v>258</v>
      </c>
      <c r="B199" s="4" t="s">
        <v>824</v>
      </c>
      <c r="C199" s="4" t="s">
        <v>1235</v>
      </c>
      <c r="D199" s="4" t="s">
        <v>930</v>
      </c>
      <c r="E199" s="3" t="s">
        <v>1037</v>
      </c>
      <c r="F199" s="6">
        <v>8.5000000000000006E-2</v>
      </c>
      <c r="G199" s="7">
        <v>0.89724999999999999</v>
      </c>
      <c r="H199" s="11">
        <v>93.478899999999996</v>
      </c>
      <c r="I199" s="7">
        <v>7.6266250000000008E-2</v>
      </c>
      <c r="J199" s="7">
        <v>8.1586593338175792E-2</v>
      </c>
    </row>
    <row r="200" spans="1:10" x14ac:dyDescent="0.2">
      <c r="A200" s="4" t="s">
        <v>304</v>
      </c>
      <c r="B200" s="4" t="s">
        <v>831</v>
      </c>
      <c r="C200" s="4" t="s">
        <v>1235</v>
      </c>
      <c r="D200" s="4" t="s">
        <v>930</v>
      </c>
      <c r="E200" s="3" t="s">
        <v>1047</v>
      </c>
      <c r="F200" s="6">
        <v>8.8999999999999996E-2</v>
      </c>
      <c r="G200" s="7">
        <v>0.95172999999999996</v>
      </c>
      <c r="H200" s="11">
        <v>95.573099999999997</v>
      </c>
      <c r="I200" s="7">
        <v>8.470396999999999E-2</v>
      </c>
      <c r="J200" s="7">
        <v>8.8627417128878297E-2</v>
      </c>
    </row>
    <row r="201" spans="1:10" x14ac:dyDescent="0.2">
      <c r="A201" s="4" t="s">
        <v>257</v>
      </c>
      <c r="B201" s="4" t="s">
        <v>824</v>
      </c>
      <c r="C201" s="4" t="s">
        <v>1235</v>
      </c>
      <c r="D201" s="4" t="s">
        <v>930</v>
      </c>
      <c r="E201" s="3" t="s">
        <v>1036</v>
      </c>
      <c r="F201" s="6">
        <v>0.104</v>
      </c>
      <c r="G201" s="7">
        <v>0.89724999999999999</v>
      </c>
      <c r="H201" s="11">
        <v>93.478899999999996</v>
      </c>
      <c r="I201" s="7">
        <v>9.3313999999999994E-2</v>
      </c>
      <c r="J201" s="7">
        <v>9.982359655494448E-2</v>
      </c>
    </row>
    <row r="202" spans="1:10" x14ac:dyDescent="0.2">
      <c r="A202" s="4" t="s">
        <v>381</v>
      </c>
      <c r="B202" s="4" t="s">
        <v>840</v>
      </c>
      <c r="C202" s="4" t="s">
        <v>1235</v>
      </c>
      <c r="D202" s="4" t="s">
        <v>930</v>
      </c>
      <c r="E202" s="3" t="s">
        <v>1061</v>
      </c>
      <c r="F202" s="6">
        <v>0.107</v>
      </c>
      <c r="G202" s="7">
        <v>0.63671</v>
      </c>
      <c r="H202" s="11">
        <v>79.322000000000003</v>
      </c>
      <c r="I202" s="7">
        <v>6.8127969999999996E-2</v>
      </c>
      <c r="J202" s="7">
        <v>8.5887862131565004E-2</v>
      </c>
    </row>
    <row r="203" spans="1:10" x14ac:dyDescent="0.2">
      <c r="A203" s="4" t="s">
        <v>353</v>
      </c>
      <c r="B203" s="4" t="s">
        <v>838</v>
      </c>
      <c r="C203" s="4" t="s">
        <v>1235</v>
      </c>
      <c r="D203" s="4" t="s">
        <v>930</v>
      </c>
      <c r="E203" s="3" t="s">
        <v>1055</v>
      </c>
      <c r="F203" s="6">
        <v>0.11</v>
      </c>
      <c r="G203" s="7">
        <v>0.95735000000000003</v>
      </c>
      <c r="H203" s="11">
        <v>95.821100000000001</v>
      </c>
      <c r="I203" s="7">
        <v>0.1053085</v>
      </c>
      <c r="J203" s="7">
        <v>0.10990115955671559</v>
      </c>
    </row>
    <row r="204" spans="1:10" x14ac:dyDescent="0.2">
      <c r="A204" s="4" t="s">
        <v>226</v>
      </c>
      <c r="B204" s="4" t="s">
        <v>819</v>
      </c>
      <c r="C204" s="4" t="s">
        <v>1235</v>
      </c>
      <c r="D204" s="4" t="s">
        <v>930</v>
      </c>
      <c r="E204" s="3" t="s">
        <v>1023</v>
      </c>
      <c r="F204" s="6">
        <v>0.114</v>
      </c>
      <c r="G204" s="7">
        <v>0.63382000000000005</v>
      </c>
      <c r="H204" s="11">
        <v>80.247</v>
      </c>
      <c r="I204" s="7">
        <v>7.2255480000000011E-2</v>
      </c>
      <c r="J204" s="7">
        <v>9.0041347340087494E-2</v>
      </c>
    </row>
    <row r="205" spans="1:10" x14ac:dyDescent="0.2">
      <c r="A205" s="4" t="s">
        <v>321</v>
      </c>
      <c r="B205" s="4" t="s">
        <v>832</v>
      </c>
      <c r="C205" s="4" t="s">
        <v>1235</v>
      </c>
      <c r="D205" s="4" t="s">
        <v>930</v>
      </c>
      <c r="E205" s="3" t="s">
        <v>1051</v>
      </c>
      <c r="F205" s="6">
        <v>0.128</v>
      </c>
      <c r="G205" s="7">
        <v>0.94993000000000005</v>
      </c>
      <c r="H205" s="11">
        <v>95.641900000000007</v>
      </c>
      <c r="I205" s="7">
        <v>0.12159104000000001</v>
      </c>
      <c r="J205" s="7">
        <v>0.12713156053988892</v>
      </c>
    </row>
    <row r="206" spans="1:10" x14ac:dyDescent="0.2">
      <c r="A206" s="4" t="s">
        <v>245</v>
      </c>
      <c r="B206" s="4" t="s">
        <v>823</v>
      </c>
      <c r="C206" s="4" t="s">
        <v>1235</v>
      </c>
      <c r="D206" s="4" t="s">
        <v>930</v>
      </c>
      <c r="E206" s="3" t="s">
        <v>1033</v>
      </c>
      <c r="F206" s="6">
        <v>0.13</v>
      </c>
      <c r="G206" s="7">
        <v>0.57608999999999999</v>
      </c>
      <c r="H206" s="11">
        <v>74.233599999999996</v>
      </c>
      <c r="I206" s="7">
        <v>7.4891700000000005E-2</v>
      </c>
      <c r="J206" s="7">
        <v>0.10088652577808432</v>
      </c>
    </row>
    <row r="207" spans="1:10" x14ac:dyDescent="0.2">
      <c r="A207" s="4" t="s">
        <v>235</v>
      </c>
      <c r="B207" s="4" t="s">
        <v>821</v>
      </c>
      <c r="C207" s="4" t="s">
        <v>1235</v>
      </c>
      <c r="D207" s="4" t="s">
        <v>930</v>
      </c>
      <c r="E207" s="3" t="s">
        <v>1028</v>
      </c>
      <c r="F207" s="6">
        <v>0.13300000000000001</v>
      </c>
      <c r="G207" s="7">
        <v>0.61416000000000004</v>
      </c>
      <c r="H207" s="11">
        <v>77.189899999999994</v>
      </c>
      <c r="I207" s="7">
        <v>8.1683280000000011E-2</v>
      </c>
      <c r="J207" s="7">
        <v>0.10582120199663431</v>
      </c>
    </row>
    <row r="208" spans="1:10" x14ac:dyDescent="0.2">
      <c r="A208" s="4" t="s">
        <v>261</v>
      </c>
      <c r="B208" s="4" t="s">
        <v>824</v>
      </c>
      <c r="C208" s="4" t="s">
        <v>1235</v>
      </c>
      <c r="D208" s="4" t="s">
        <v>930</v>
      </c>
      <c r="E208" s="3" t="s">
        <v>1040</v>
      </c>
      <c r="F208" s="6">
        <v>0.13500000000000001</v>
      </c>
      <c r="G208" s="7">
        <v>0.89724999999999999</v>
      </c>
      <c r="H208" s="11">
        <v>93.478899999999996</v>
      </c>
      <c r="I208" s="7">
        <v>0.12112875000000001</v>
      </c>
      <c r="J208" s="7">
        <v>0.12957870706651448</v>
      </c>
    </row>
    <row r="209" spans="1:10" x14ac:dyDescent="0.2">
      <c r="A209" s="4" t="s">
        <v>230</v>
      </c>
      <c r="B209" s="4" t="s">
        <v>819</v>
      </c>
      <c r="C209" s="4" t="s">
        <v>1235</v>
      </c>
      <c r="D209" s="4" t="s">
        <v>930</v>
      </c>
      <c r="E209" s="3" t="s">
        <v>1026</v>
      </c>
      <c r="F209" s="6">
        <v>0.153</v>
      </c>
      <c r="G209" s="7">
        <v>0.63382000000000005</v>
      </c>
      <c r="H209" s="11">
        <v>80.247</v>
      </c>
      <c r="I209" s="7">
        <v>9.6974460000000012E-2</v>
      </c>
      <c r="J209" s="7">
        <v>0.12084496616695953</v>
      </c>
    </row>
    <row r="210" spans="1:10" x14ac:dyDescent="0.2">
      <c r="A210" s="4" t="s">
        <v>229</v>
      </c>
      <c r="B210" s="4" t="s">
        <v>819</v>
      </c>
      <c r="C210" s="4" t="s">
        <v>1235</v>
      </c>
      <c r="D210" s="4" t="s">
        <v>930</v>
      </c>
      <c r="E210" s="3" t="s">
        <v>1025</v>
      </c>
      <c r="F210" s="6">
        <v>0.158</v>
      </c>
      <c r="G210" s="7">
        <v>0.63382000000000005</v>
      </c>
      <c r="H210" s="11">
        <v>80.247</v>
      </c>
      <c r="I210" s="7">
        <v>0.10014356000000001</v>
      </c>
      <c r="J210" s="7">
        <v>0.12479414806784055</v>
      </c>
    </row>
    <row r="211" spans="1:10" x14ac:dyDescent="0.2">
      <c r="A211" s="4" t="s">
        <v>239</v>
      </c>
      <c r="B211" s="4" t="s">
        <v>821</v>
      </c>
      <c r="C211" s="4" t="s">
        <v>1235</v>
      </c>
      <c r="D211" s="4" t="s">
        <v>930</v>
      </c>
      <c r="E211" s="3" t="s">
        <v>1029</v>
      </c>
      <c r="F211" s="6">
        <v>0.17</v>
      </c>
      <c r="G211" s="7">
        <v>0.61416000000000004</v>
      </c>
      <c r="H211" s="11">
        <v>77.189899999999994</v>
      </c>
      <c r="I211" s="7">
        <v>0.10440720000000002</v>
      </c>
      <c r="J211" s="7">
        <v>0.13526018300321679</v>
      </c>
    </row>
    <row r="212" spans="1:10" x14ac:dyDescent="0.2">
      <c r="A212" s="4" t="s">
        <v>240</v>
      </c>
      <c r="B212" s="4" t="s">
        <v>821</v>
      </c>
      <c r="C212" s="4" t="s">
        <v>1235</v>
      </c>
      <c r="D212" s="4" t="s">
        <v>930</v>
      </c>
      <c r="E212" s="3" t="s">
        <v>1030</v>
      </c>
      <c r="F212" s="6">
        <v>0.17199999999999999</v>
      </c>
      <c r="G212" s="7">
        <v>0.61416000000000004</v>
      </c>
      <c r="H212" s="11">
        <v>77.189899999999994</v>
      </c>
      <c r="I212" s="7">
        <v>0.10563552</v>
      </c>
      <c r="J212" s="7">
        <v>0.13685147927384284</v>
      </c>
    </row>
    <row r="213" spans="1:10" x14ac:dyDescent="0.2">
      <c r="A213" s="4" t="s">
        <v>590</v>
      </c>
      <c r="B213" s="4" t="s">
        <v>886</v>
      </c>
      <c r="C213" s="4" t="s">
        <v>1235</v>
      </c>
      <c r="D213" s="4" t="s">
        <v>930</v>
      </c>
      <c r="E213" s="3" t="s">
        <v>1136</v>
      </c>
      <c r="F213" s="6">
        <v>0.19</v>
      </c>
      <c r="G213" s="7">
        <v>0.94588000000000005</v>
      </c>
      <c r="H213" s="11">
        <v>95.266199999999998</v>
      </c>
      <c r="I213" s="7">
        <v>0.17971720000000002</v>
      </c>
      <c r="J213" s="7">
        <v>0.18864739015516524</v>
      </c>
    </row>
    <row r="214" spans="1:10" x14ac:dyDescent="0.2">
      <c r="A214" s="4" t="s">
        <v>241</v>
      </c>
      <c r="B214" s="4" t="s">
        <v>823</v>
      </c>
      <c r="C214" s="4" t="s">
        <v>1235</v>
      </c>
      <c r="D214" s="4" t="s">
        <v>930</v>
      </c>
      <c r="E214" s="3" t="s">
        <v>1031</v>
      </c>
      <c r="F214" s="6">
        <v>0.216</v>
      </c>
      <c r="G214" s="7">
        <v>0.57608999999999999</v>
      </c>
      <c r="H214" s="11">
        <v>74.233599999999996</v>
      </c>
      <c r="I214" s="7">
        <v>0.12443543999999999</v>
      </c>
      <c r="J214" s="7">
        <v>0.16762684283127854</v>
      </c>
    </row>
    <row r="215" spans="1:10" x14ac:dyDescent="0.2">
      <c r="A215" s="4" t="s">
        <v>228</v>
      </c>
      <c r="B215" s="4" t="s">
        <v>819</v>
      </c>
      <c r="C215" s="4" t="s">
        <v>1235</v>
      </c>
      <c r="D215" s="4" t="s">
        <v>930</v>
      </c>
      <c r="E215" s="3" t="s">
        <v>1024</v>
      </c>
      <c r="F215" s="6">
        <v>0.22</v>
      </c>
      <c r="G215" s="7">
        <v>0.63382000000000005</v>
      </c>
      <c r="H215" s="11">
        <v>80.247</v>
      </c>
      <c r="I215" s="7">
        <v>0.13944040000000002</v>
      </c>
      <c r="J215" s="7">
        <v>0.17376400363876535</v>
      </c>
    </row>
    <row r="216" spans="1:10" x14ac:dyDescent="0.2">
      <c r="A216" s="4" t="s">
        <v>243</v>
      </c>
      <c r="B216" s="4" t="s">
        <v>823</v>
      </c>
      <c r="C216" s="4" t="s">
        <v>1235</v>
      </c>
      <c r="D216" s="4" t="s">
        <v>930</v>
      </c>
      <c r="E216" s="3" t="s">
        <v>1032</v>
      </c>
      <c r="F216" s="6">
        <v>0.22500000000000001</v>
      </c>
      <c r="G216" s="7">
        <v>0.57608999999999999</v>
      </c>
      <c r="H216" s="11">
        <v>74.233599999999996</v>
      </c>
      <c r="I216" s="7">
        <v>0.12962024999999999</v>
      </c>
      <c r="J216" s="7">
        <v>0.17461129461591515</v>
      </c>
    </row>
    <row r="217" spans="1:10" x14ac:dyDescent="0.2">
      <c r="A217" s="4" t="s">
        <v>380</v>
      </c>
      <c r="B217" s="4" t="s">
        <v>840</v>
      </c>
      <c r="C217" s="4" t="s">
        <v>1235</v>
      </c>
      <c r="D217" s="4" t="s">
        <v>930</v>
      </c>
      <c r="E217" s="3" t="s">
        <v>1060</v>
      </c>
      <c r="F217" s="6">
        <v>0.28599999999999998</v>
      </c>
      <c r="G217" s="7">
        <v>0.63671</v>
      </c>
      <c r="H217" s="11">
        <v>79.322000000000003</v>
      </c>
      <c r="I217" s="7">
        <v>0.18209905999999998</v>
      </c>
      <c r="J217" s="7">
        <v>0.22956942588436999</v>
      </c>
    </row>
    <row r="218" spans="1:10" x14ac:dyDescent="0.2">
      <c r="A218" s="4" t="s">
        <v>583</v>
      </c>
      <c r="B218" s="4" t="s">
        <v>885</v>
      </c>
      <c r="C218" s="4" t="s">
        <v>1235</v>
      </c>
      <c r="D218" s="4" t="s">
        <v>930</v>
      </c>
      <c r="E218" s="3" t="s">
        <v>1133</v>
      </c>
      <c r="F218" s="6">
        <v>0.35599999999999998</v>
      </c>
      <c r="G218" s="7">
        <v>0.94164999999999999</v>
      </c>
      <c r="H218" s="11">
        <v>95.308199999999999</v>
      </c>
      <c r="I218" s="7">
        <v>0.33522739999999995</v>
      </c>
      <c r="J218" s="7">
        <v>0.35172986164884024</v>
      </c>
    </row>
    <row r="219" spans="1:10" x14ac:dyDescent="0.2">
      <c r="A219" s="4" t="s">
        <v>204</v>
      </c>
      <c r="B219" s="4" t="s">
        <v>815</v>
      </c>
      <c r="C219" s="4" t="s">
        <v>1235</v>
      </c>
      <c r="D219" s="4" t="s">
        <v>930</v>
      </c>
      <c r="E219" s="3" t="s">
        <v>1016</v>
      </c>
      <c r="F219" s="6">
        <v>0.38400000000000001</v>
      </c>
      <c r="G219" s="7">
        <v>0.51585999999999999</v>
      </c>
      <c r="H219" s="11">
        <v>70.891400000000004</v>
      </c>
      <c r="I219" s="7">
        <v>0.19809024</v>
      </c>
      <c r="J219" s="7">
        <v>0.27942774440905382</v>
      </c>
    </row>
    <row r="220" spans="1:10" x14ac:dyDescent="0.2">
      <c r="A220" s="4" t="s">
        <v>337</v>
      </c>
      <c r="B220" s="4" t="s">
        <v>834</v>
      </c>
      <c r="C220" s="4" t="s">
        <v>1235</v>
      </c>
      <c r="D220" s="4" t="s">
        <v>930</v>
      </c>
      <c r="E220" s="3" t="s">
        <v>1054</v>
      </c>
      <c r="F220" s="6">
        <v>1.0189999999999999</v>
      </c>
      <c r="G220" s="7">
        <v>0.95369999999999999</v>
      </c>
      <c r="H220" s="11">
        <v>95.452500000000001</v>
      </c>
      <c r="I220" s="7">
        <v>0.97182029999999986</v>
      </c>
      <c r="J220" s="7">
        <v>1.0181192739844425</v>
      </c>
    </row>
    <row r="221" spans="1:10" x14ac:dyDescent="0.2">
      <c r="A221" s="4" t="s">
        <v>476</v>
      </c>
      <c r="B221" s="4" t="s">
        <v>856</v>
      </c>
      <c r="C221" s="4" t="s">
        <v>1207</v>
      </c>
      <c r="D221" s="4" t="s">
        <v>930</v>
      </c>
      <c r="E221" s="3" t="s">
        <v>1092</v>
      </c>
      <c r="F221" s="6">
        <v>0</v>
      </c>
      <c r="G221" s="7">
        <v>0.56437000000000004</v>
      </c>
      <c r="H221" s="11">
        <v>76.427000000000007</v>
      </c>
      <c r="I221" s="7">
        <v>0</v>
      </c>
      <c r="J221" s="7">
        <v>0</v>
      </c>
    </row>
    <row r="222" spans="1:10" x14ac:dyDescent="0.2">
      <c r="A222" s="4" t="s">
        <v>385</v>
      </c>
      <c r="B222" s="4" t="s">
        <v>842</v>
      </c>
      <c r="C222" s="4" t="s">
        <v>1207</v>
      </c>
      <c r="D222" s="4" t="s">
        <v>930</v>
      </c>
      <c r="E222" s="3" t="s">
        <v>1062</v>
      </c>
      <c r="F222" s="6">
        <v>0</v>
      </c>
      <c r="G222" s="7">
        <v>0.54686999999999997</v>
      </c>
      <c r="H222" s="11">
        <v>74.933000000000007</v>
      </c>
      <c r="I222" s="7">
        <v>0</v>
      </c>
      <c r="J222" s="7">
        <v>0</v>
      </c>
    </row>
    <row r="223" spans="1:10" x14ac:dyDescent="0.2">
      <c r="A223" s="4" t="s">
        <v>388</v>
      </c>
      <c r="B223" s="4" t="s">
        <v>842</v>
      </c>
      <c r="C223" s="4" t="s">
        <v>1207</v>
      </c>
      <c r="D223" s="4" t="s">
        <v>930</v>
      </c>
      <c r="E223" s="3" t="s">
        <v>1064</v>
      </c>
      <c r="F223" s="6">
        <v>0</v>
      </c>
      <c r="G223" s="7">
        <v>0.54686999999999997</v>
      </c>
      <c r="H223" s="11">
        <v>74.933000000000007</v>
      </c>
      <c r="I223" s="7">
        <v>0</v>
      </c>
      <c r="J223" s="7">
        <v>0</v>
      </c>
    </row>
    <row r="224" spans="1:10" x14ac:dyDescent="0.2">
      <c r="A224" s="4" t="s">
        <v>525</v>
      </c>
      <c r="B224" s="4" t="s">
        <v>864</v>
      </c>
      <c r="C224" s="4" t="s">
        <v>1207</v>
      </c>
      <c r="D224" s="4" t="s">
        <v>930</v>
      </c>
      <c r="E224" s="3" t="s">
        <v>1117</v>
      </c>
      <c r="F224" s="6">
        <v>0</v>
      </c>
      <c r="G224" s="7">
        <v>0.52749000000000001</v>
      </c>
      <c r="H224" s="11">
        <v>74.543499999999995</v>
      </c>
      <c r="I224" s="7">
        <v>0</v>
      </c>
      <c r="J224" s="7">
        <v>0</v>
      </c>
    </row>
    <row r="225" spans="1:10" x14ac:dyDescent="0.2">
      <c r="A225" s="4" t="s">
        <v>527</v>
      </c>
      <c r="B225" s="4" t="s">
        <v>864</v>
      </c>
      <c r="C225" s="4" t="s">
        <v>1207</v>
      </c>
      <c r="D225" s="4" t="s">
        <v>930</v>
      </c>
      <c r="E225" s="3" t="s">
        <v>1119</v>
      </c>
      <c r="F225" s="6">
        <v>0</v>
      </c>
      <c r="G225" s="7">
        <v>0.52749000000000001</v>
      </c>
      <c r="H225" s="11">
        <v>74.543499999999995</v>
      </c>
      <c r="I225" s="7">
        <v>0</v>
      </c>
      <c r="J225" s="7">
        <v>0</v>
      </c>
    </row>
    <row r="226" spans="1:10" x14ac:dyDescent="0.2">
      <c r="A226" s="4" t="s">
        <v>506</v>
      </c>
      <c r="B226" s="4" t="s">
        <v>861</v>
      </c>
      <c r="C226" s="4" t="s">
        <v>1207</v>
      </c>
      <c r="D226" s="4" t="s">
        <v>930</v>
      </c>
      <c r="E226" s="3" t="s">
        <v>1111</v>
      </c>
      <c r="F226" s="6">
        <v>0</v>
      </c>
      <c r="G226" s="7">
        <v>0.52749000000000001</v>
      </c>
      <c r="H226" s="11">
        <v>74.543499999999995</v>
      </c>
      <c r="I226" s="7">
        <v>0</v>
      </c>
      <c r="J226" s="7">
        <v>0</v>
      </c>
    </row>
    <row r="227" spans="1:10" x14ac:dyDescent="0.2">
      <c r="A227" s="4" t="s">
        <v>431</v>
      </c>
      <c r="B227" s="4" t="s">
        <v>843</v>
      </c>
      <c r="C227" s="4" t="s">
        <v>1207</v>
      </c>
      <c r="D227" s="4" t="s">
        <v>930</v>
      </c>
      <c r="E227" s="3" t="s">
        <v>1070</v>
      </c>
      <c r="F227" s="6">
        <v>0</v>
      </c>
      <c r="G227" s="7">
        <v>0.49158000000000002</v>
      </c>
      <c r="H227" s="11">
        <v>71.183000000000007</v>
      </c>
      <c r="I227" s="7">
        <v>0</v>
      </c>
      <c r="J227" s="7">
        <v>0</v>
      </c>
    </row>
    <row r="228" spans="1:10" x14ac:dyDescent="0.2">
      <c r="A228" s="4" t="s">
        <v>516</v>
      </c>
      <c r="B228" s="4" t="s">
        <v>863</v>
      </c>
      <c r="C228" s="4" t="s">
        <v>1207</v>
      </c>
      <c r="D228" s="4" t="s">
        <v>930</v>
      </c>
      <c r="E228" s="3" t="s">
        <v>1113</v>
      </c>
      <c r="F228" s="6">
        <v>0</v>
      </c>
      <c r="G228" s="7">
        <v>0.55376999999999998</v>
      </c>
      <c r="H228" s="11">
        <v>76.188800000000001</v>
      </c>
      <c r="I228" s="7">
        <v>0</v>
      </c>
      <c r="J228" s="7">
        <v>0</v>
      </c>
    </row>
    <row r="229" spans="1:10" x14ac:dyDescent="0.2">
      <c r="A229" s="4" t="s">
        <v>520</v>
      </c>
      <c r="B229" s="4" t="s">
        <v>863</v>
      </c>
      <c r="C229" s="4" t="s">
        <v>1207</v>
      </c>
      <c r="D229" s="4" t="s">
        <v>930</v>
      </c>
      <c r="E229" s="3" t="s">
        <v>1115</v>
      </c>
      <c r="F229" s="6">
        <v>1E-3</v>
      </c>
      <c r="G229" s="7">
        <v>0.55376999999999998</v>
      </c>
      <c r="H229" s="11">
        <v>76.188800000000001</v>
      </c>
      <c r="I229" s="7">
        <v>5.5376999999999998E-4</v>
      </c>
      <c r="J229" s="7">
        <v>7.2683911546054007E-4</v>
      </c>
    </row>
    <row r="230" spans="1:10" x14ac:dyDescent="0.2">
      <c r="A230" s="4" t="s">
        <v>483</v>
      </c>
      <c r="B230" s="4" t="s">
        <v>857</v>
      </c>
      <c r="C230" s="4" t="s">
        <v>1207</v>
      </c>
      <c r="D230" s="4" t="s">
        <v>930</v>
      </c>
      <c r="E230" s="3" t="s">
        <v>1095</v>
      </c>
      <c r="F230" s="6">
        <v>1E-3</v>
      </c>
      <c r="G230" s="7">
        <v>0.53747999999999996</v>
      </c>
      <c r="H230" s="11">
        <v>74.929000000000002</v>
      </c>
      <c r="I230" s="7">
        <v>5.3748000000000001E-4</v>
      </c>
      <c r="J230" s="7">
        <v>7.17319062045403E-4</v>
      </c>
    </row>
    <row r="231" spans="1:10" x14ac:dyDescent="0.2">
      <c r="A231" s="4" t="s">
        <v>386</v>
      </c>
      <c r="B231" s="4" t="s">
        <v>842</v>
      </c>
      <c r="C231" s="4" t="s">
        <v>1207</v>
      </c>
      <c r="D231" s="4" t="s">
        <v>930</v>
      </c>
      <c r="E231" s="3" t="s">
        <v>1063</v>
      </c>
      <c r="F231" s="6">
        <v>2E-3</v>
      </c>
      <c r="G231" s="7">
        <v>0.54686999999999997</v>
      </c>
      <c r="H231" s="11">
        <v>74.933000000000007</v>
      </c>
      <c r="I231" s="7">
        <v>1.0937399999999999E-3</v>
      </c>
      <c r="J231" s="7">
        <v>1.4596239307114354E-3</v>
      </c>
    </row>
    <row r="232" spans="1:10" x14ac:dyDescent="0.2">
      <c r="A232" s="4" t="s">
        <v>428</v>
      </c>
      <c r="B232" s="4" t="s">
        <v>846</v>
      </c>
      <c r="C232" s="4" t="s">
        <v>1207</v>
      </c>
      <c r="D232" s="4" t="s">
        <v>930</v>
      </c>
      <c r="E232" s="3" t="s">
        <v>1068</v>
      </c>
      <c r="F232" s="6">
        <v>3.0000000000000001E-3</v>
      </c>
      <c r="G232" s="7">
        <v>0.55952999999999997</v>
      </c>
      <c r="H232" s="11">
        <v>75.051000000000002</v>
      </c>
      <c r="I232" s="7">
        <v>1.67859E-3</v>
      </c>
      <c r="J232" s="7">
        <v>2.2365991126034298E-3</v>
      </c>
    </row>
    <row r="233" spans="1:10" x14ac:dyDescent="0.2">
      <c r="A233" s="4" t="s">
        <v>482</v>
      </c>
      <c r="B233" s="4" t="s">
        <v>857</v>
      </c>
      <c r="C233" s="4" t="s">
        <v>1207</v>
      </c>
      <c r="D233" s="4" t="s">
        <v>930</v>
      </c>
      <c r="E233" s="3" t="s">
        <v>1094</v>
      </c>
      <c r="F233" s="6">
        <v>3.0000000000000001E-3</v>
      </c>
      <c r="G233" s="7">
        <v>0.53747999999999996</v>
      </c>
      <c r="H233" s="11">
        <v>74.929000000000002</v>
      </c>
      <c r="I233" s="7">
        <v>1.6124399999999999E-3</v>
      </c>
      <c r="J233" s="7">
        <v>2.1519571861362088E-3</v>
      </c>
    </row>
    <row r="234" spans="1:10" x14ac:dyDescent="0.2">
      <c r="A234" s="4" t="s">
        <v>489</v>
      </c>
      <c r="B234" s="4" t="s">
        <v>859</v>
      </c>
      <c r="C234" s="4" t="s">
        <v>1207</v>
      </c>
      <c r="D234" s="4" t="s">
        <v>930</v>
      </c>
      <c r="E234" s="3" t="s">
        <v>1098</v>
      </c>
      <c r="F234" s="6">
        <v>4.0000000000000001E-3</v>
      </c>
      <c r="G234" s="7">
        <v>0.52749000000000001</v>
      </c>
      <c r="H234" s="11">
        <v>74.543499999999995</v>
      </c>
      <c r="I234" s="7">
        <v>2.1099600000000001E-3</v>
      </c>
      <c r="J234" s="7">
        <v>2.8305083608899505E-3</v>
      </c>
    </row>
    <row r="235" spans="1:10" x14ac:dyDescent="0.2">
      <c r="A235" s="4" t="s">
        <v>530</v>
      </c>
      <c r="B235" s="4" t="s">
        <v>865</v>
      </c>
      <c r="C235" s="4" t="s">
        <v>1207</v>
      </c>
      <c r="D235" s="4" t="s">
        <v>930</v>
      </c>
      <c r="E235" s="3" t="s">
        <v>1121</v>
      </c>
      <c r="F235" s="6">
        <v>4.0000000000000001E-3</v>
      </c>
      <c r="G235" s="7">
        <v>0.55376999999999998</v>
      </c>
      <c r="H235" s="11">
        <v>76.188800000000001</v>
      </c>
      <c r="I235" s="7">
        <v>2.2150799999999999E-3</v>
      </c>
      <c r="J235" s="7">
        <v>2.9073564618421603E-3</v>
      </c>
    </row>
    <row r="236" spans="1:10" x14ac:dyDescent="0.2">
      <c r="A236" s="4" t="s">
        <v>484</v>
      </c>
      <c r="B236" s="4" t="s">
        <v>857</v>
      </c>
      <c r="C236" s="4" t="s">
        <v>1207</v>
      </c>
      <c r="D236" s="4" t="s">
        <v>930</v>
      </c>
      <c r="E236" s="3" t="s">
        <v>1096</v>
      </c>
      <c r="F236" s="6">
        <v>5.0000000000000001E-3</v>
      </c>
      <c r="G236" s="7">
        <v>0.53747999999999996</v>
      </c>
      <c r="H236" s="11">
        <v>74.929000000000002</v>
      </c>
      <c r="I236" s="7">
        <v>2.6873999999999999E-3</v>
      </c>
      <c r="J236" s="7">
        <v>3.5865953102270148E-3</v>
      </c>
    </row>
    <row r="237" spans="1:10" x14ac:dyDescent="0.2">
      <c r="A237" s="4" t="s">
        <v>529</v>
      </c>
      <c r="B237" s="4" t="s">
        <v>865</v>
      </c>
      <c r="C237" s="4" t="s">
        <v>1207</v>
      </c>
      <c r="D237" s="4" t="s">
        <v>930</v>
      </c>
      <c r="E237" s="3" t="s">
        <v>1120</v>
      </c>
      <c r="F237" s="6">
        <v>5.0000000000000001E-3</v>
      </c>
      <c r="G237" s="7">
        <v>0.55376999999999998</v>
      </c>
      <c r="H237" s="11">
        <v>76.188800000000001</v>
      </c>
      <c r="I237" s="7">
        <v>2.7688499999999998E-3</v>
      </c>
      <c r="J237" s="7">
        <v>3.6341955773027002E-3</v>
      </c>
    </row>
    <row r="238" spans="1:10" x14ac:dyDescent="0.2">
      <c r="A238" s="4" t="s">
        <v>448</v>
      </c>
      <c r="B238" s="4" t="s">
        <v>851</v>
      </c>
      <c r="C238" s="4" t="s">
        <v>1207</v>
      </c>
      <c r="D238" s="4" t="s">
        <v>930</v>
      </c>
      <c r="E238" s="3" t="s">
        <v>1075</v>
      </c>
      <c r="F238" s="6">
        <v>5.0000000000000001E-3</v>
      </c>
      <c r="G238" s="7">
        <v>0.52749000000000001</v>
      </c>
      <c r="H238" s="11">
        <v>74.543499999999995</v>
      </c>
      <c r="I238" s="7">
        <v>2.63745E-3</v>
      </c>
      <c r="J238" s="7">
        <v>3.5381354511124377E-3</v>
      </c>
    </row>
    <row r="239" spans="1:10" x14ac:dyDescent="0.2">
      <c r="A239" s="4" t="s">
        <v>473</v>
      </c>
      <c r="B239" s="4" t="s">
        <v>855</v>
      </c>
      <c r="C239" s="4" t="s">
        <v>1207</v>
      </c>
      <c r="D239" s="4" t="s">
        <v>930</v>
      </c>
      <c r="E239" s="3" t="s">
        <v>1090</v>
      </c>
      <c r="F239" s="6">
        <v>5.0000000000000001E-3</v>
      </c>
      <c r="G239" s="7">
        <v>0.52749000000000001</v>
      </c>
      <c r="H239" s="11">
        <v>74.543499999999995</v>
      </c>
      <c r="I239" s="7">
        <v>2.63745E-3</v>
      </c>
      <c r="J239" s="7">
        <v>3.5381354511124377E-3</v>
      </c>
    </row>
    <row r="240" spans="1:10" x14ac:dyDescent="0.2">
      <c r="A240" s="4" t="s">
        <v>444</v>
      </c>
      <c r="B240" s="4" t="s">
        <v>850</v>
      </c>
      <c r="C240" s="4" t="s">
        <v>1207</v>
      </c>
      <c r="D240" s="4" t="s">
        <v>930</v>
      </c>
      <c r="E240" s="3" t="s">
        <v>1073</v>
      </c>
      <c r="F240" s="6">
        <v>6.0000000000000001E-3</v>
      </c>
      <c r="G240" s="7">
        <v>0.52749000000000001</v>
      </c>
      <c r="H240" s="11">
        <v>74.543499999999995</v>
      </c>
      <c r="I240" s="7">
        <v>3.1649400000000002E-3</v>
      </c>
      <c r="J240" s="7">
        <v>4.2457625413349258E-3</v>
      </c>
    </row>
    <row r="241" spans="1:10" x14ac:dyDescent="0.2">
      <c r="A241" s="4" t="s">
        <v>505</v>
      </c>
      <c r="B241" s="4" t="s">
        <v>861</v>
      </c>
      <c r="C241" s="4" t="s">
        <v>1207</v>
      </c>
      <c r="D241" s="4" t="s">
        <v>930</v>
      </c>
      <c r="E241" s="3" t="s">
        <v>1110</v>
      </c>
      <c r="F241" s="6">
        <v>6.0000000000000001E-3</v>
      </c>
      <c r="G241" s="7">
        <v>0.52749000000000001</v>
      </c>
      <c r="H241" s="11">
        <v>74.543499999999995</v>
      </c>
      <c r="I241" s="7">
        <v>3.1649400000000002E-3</v>
      </c>
      <c r="J241" s="7">
        <v>4.2457625413349258E-3</v>
      </c>
    </row>
    <row r="242" spans="1:10" x14ac:dyDescent="0.2">
      <c r="A242" s="4" t="s">
        <v>429</v>
      </c>
      <c r="B242" s="4" t="s">
        <v>843</v>
      </c>
      <c r="C242" s="4" t="s">
        <v>1207</v>
      </c>
      <c r="D242" s="4" t="s">
        <v>930</v>
      </c>
      <c r="E242" s="3" t="s">
        <v>1069</v>
      </c>
      <c r="F242" s="6">
        <v>6.0000000000000001E-3</v>
      </c>
      <c r="G242" s="7">
        <v>0.49158000000000002</v>
      </c>
      <c r="H242" s="11">
        <v>71.183000000000007</v>
      </c>
      <c r="I242" s="7">
        <v>2.94948E-3</v>
      </c>
      <c r="J242" s="7">
        <v>4.1435174128654313E-3</v>
      </c>
    </row>
    <row r="243" spans="1:10" x14ac:dyDescent="0.2">
      <c r="A243" s="4" t="s">
        <v>387</v>
      </c>
      <c r="B243" s="4" t="s">
        <v>842</v>
      </c>
      <c r="C243" s="4" t="s">
        <v>1207</v>
      </c>
      <c r="D243" s="4" t="s">
        <v>930</v>
      </c>
      <c r="E243" s="3" t="s">
        <v>1063</v>
      </c>
      <c r="F243" s="6">
        <v>7.0000000000000001E-3</v>
      </c>
      <c r="G243" s="7">
        <v>0.54686999999999997</v>
      </c>
      <c r="H243" s="11">
        <v>74.933000000000007</v>
      </c>
      <c r="I243" s="7">
        <v>3.8280899999999997E-3</v>
      </c>
      <c r="J243" s="7">
        <v>5.108683757490024E-3</v>
      </c>
    </row>
    <row r="244" spans="1:10" x14ac:dyDescent="0.2">
      <c r="A244" s="4" t="s">
        <v>504</v>
      </c>
      <c r="B244" s="4" t="s">
        <v>861</v>
      </c>
      <c r="C244" s="4" t="s">
        <v>1207</v>
      </c>
      <c r="D244" s="4" t="s">
        <v>930</v>
      </c>
      <c r="E244" s="3" t="s">
        <v>1109</v>
      </c>
      <c r="F244" s="6">
        <v>7.0000000000000001E-3</v>
      </c>
      <c r="G244" s="7">
        <v>0.52749000000000001</v>
      </c>
      <c r="H244" s="11">
        <v>74.543499999999995</v>
      </c>
      <c r="I244" s="7">
        <v>3.69243E-3</v>
      </c>
      <c r="J244" s="7">
        <v>4.953389631557413E-3</v>
      </c>
    </row>
    <row r="245" spans="1:10" x14ac:dyDescent="0.2">
      <c r="A245" s="4" t="s">
        <v>494</v>
      </c>
      <c r="B245" s="4" t="s">
        <v>859</v>
      </c>
      <c r="C245" s="4" t="s">
        <v>1207</v>
      </c>
      <c r="D245" s="4" t="s">
        <v>930</v>
      </c>
      <c r="E245" s="3" t="s">
        <v>1100</v>
      </c>
      <c r="F245" s="6">
        <v>8.0000000000000002E-3</v>
      </c>
      <c r="G245" s="7">
        <v>0.52749000000000001</v>
      </c>
      <c r="H245" s="11">
        <v>74.543499999999995</v>
      </c>
      <c r="I245" s="7">
        <v>4.2199200000000003E-3</v>
      </c>
      <c r="J245" s="7">
        <v>5.6610167217799011E-3</v>
      </c>
    </row>
    <row r="246" spans="1:10" x14ac:dyDescent="0.2">
      <c r="A246" s="4" t="s">
        <v>497</v>
      </c>
      <c r="B246" s="4" t="s">
        <v>860</v>
      </c>
      <c r="C246" s="4" t="s">
        <v>1207</v>
      </c>
      <c r="D246" s="4" t="s">
        <v>930</v>
      </c>
      <c r="E246" s="3" t="s">
        <v>1102</v>
      </c>
      <c r="F246" s="6">
        <v>8.0000000000000002E-3</v>
      </c>
      <c r="G246" s="7">
        <v>0.52749000000000001</v>
      </c>
      <c r="H246" s="11">
        <v>74.543499999999995</v>
      </c>
      <c r="I246" s="7">
        <v>4.2199200000000003E-3</v>
      </c>
      <c r="J246" s="7">
        <v>5.6610167217799011E-3</v>
      </c>
    </row>
    <row r="247" spans="1:10" x14ac:dyDescent="0.2">
      <c r="A247" s="4" t="s">
        <v>501</v>
      </c>
      <c r="B247" s="4" t="s">
        <v>860</v>
      </c>
      <c r="C247" s="4" t="s">
        <v>1207</v>
      </c>
      <c r="D247" s="4" t="s">
        <v>930</v>
      </c>
      <c r="E247" s="3" t="s">
        <v>1106</v>
      </c>
      <c r="F247" s="6">
        <v>8.0000000000000002E-3</v>
      </c>
      <c r="G247" s="7">
        <v>0.52749000000000001</v>
      </c>
      <c r="H247" s="11">
        <v>74.543499999999995</v>
      </c>
      <c r="I247" s="7">
        <v>4.2199200000000003E-3</v>
      </c>
      <c r="J247" s="7">
        <v>5.6610167217799011E-3</v>
      </c>
    </row>
    <row r="248" spans="1:10" x14ac:dyDescent="0.2">
      <c r="A248" s="4" t="s">
        <v>488</v>
      </c>
      <c r="B248" s="4" t="s">
        <v>859</v>
      </c>
      <c r="C248" s="4" t="s">
        <v>1207</v>
      </c>
      <c r="D248" s="4" t="s">
        <v>930</v>
      </c>
      <c r="E248" s="3" t="s">
        <v>1097</v>
      </c>
      <c r="F248" s="6">
        <v>8.9999999999999993E-3</v>
      </c>
      <c r="G248" s="7">
        <v>0.52749000000000001</v>
      </c>
      <c r="H248" s="11">
        <v>74.543499999999995</v>
      </c>
      <c r="I248" s="7">
        <v>4.7474099999999997E-3</v>
      </c>
      <c r="J248" s="7">
        <v>6.3686438120023874E-3</v>
      </c>
    </row>
    <row r="249" spans="1:10" x14ac:dyDescent="0.2">
      <c r="A249" s="4" t="s">
        <v>532</v>
      </c>
      <c r="B249" s="4" t="s">
        <v>865</v>
      </c>
      <c r="C249" s="4" t="s">
        <v>1207</v>
      </c>
      <c r="D249" s="4" t="s">
        <v>930</v>
      </c>
      <c r="E249" s="3" t="s">
        <v>1122</v>
      </c>
      <c r="F249" s="6">
        <v>8.9999999999999993E-3</v>
      </c>
      <c r="G249" s="7">
        <v>0.55376999999999998</v>
      </c>
      <c r="H249" s="11">
        <v>76.188800000000001</v>
      </c>
      <c r="I249" s="7">
        <v>4.9839299999999993E-3</v>
      </c>
      <c r="J249" s="7">
        <v>6.5415520391448601E-3</v>
      </c>
    </row>
    <row r="250" spans="1:10" x14ac:dyDescent="0.2">
      <c r="A250" s="4" t="s">
        <v>446</v>
      </c>
      <c r="B250" s="4" t="s">
        <v>851</v>
      </c>
      <c r="C250" s="4" t="s">
        <v>1207</v>
      </c>
      <c r="D250" s="4" t="s">
        <v>930</v>
      </c>
      <c r="E250" s="3" t="s">
        <v>1074</v>
      </c>
      <c r="F250" s="6">
        <v>8.9999999999999993E-3</v>
      </c>
      <c r="G250" s="7">
        <v>0.52749000000000001</v>
      </c>
      <c r="H250" s="11">
        <v>74.543499999999995</v>
      </c>
      <c r="I250" s="7">
        <v>4.7474099999999997E-3</v>
      </c>
      <c r="J250" s="7">
        <v>6.3686438120023874E-3</v>
      </c>
    </row>
    <row r="251" spans="1:10" x14ac:dyDescent="0.2">
      <c r="A251" s="4" t="s">
        <v>456</v>
      </c>
      <c r="B251" s="4" t="s">
        <v>852</v>
      </c>
      <c r="C251" s="4" t="s">
        <v>1207</v>
      </c>
      <c r="D251" s="4" t="s">
        <v>930</v>
      </c>
      <c r="E251" s="3" t="s">
        <v>1083</v>
      </c>
      <c r="F251" s="6">
        <v>0.01</v>
      </c>
      <c r="G251" s="7">
        <v>0.52749000000000001</v>
      </c>
      <c r="H251" s="11">
        <v>74.543499999999995</v>
      </c>
      <c r="I251" s="7">
        <v>5.2748999999999999E-3</v>
      </c>
      <c r="J251" s="7">
        <v>7.0762709022248755E-3</v>
      </c>
    </row>
    <row r="252" spans="1:10" x14ac:dyDescent="0.2">
      <c r="A252" s="4" t="s">
        <v>517</v>
      </c>
      <c r="B252" s="4" t="s">
        <v>863</v>
      </c>
      <c r="C252" s="4" t="s">
        <v>1207</v>
      </c>
      <c r="D252" s="4" t="s">
        <v>930</v>
      </c>
      <c r="E252" s="3" t="s">
        <v>1114</v>
      </c>
      <c r="F252" s="6">
        <v>1.2999999999999999E-2</v>
      </c>
      <c r="G252" s="7">
        <v>0.55376999999999998</v>
      </c>
      <c r="H252" s="11">
        <v>76.188800000000001</v>
      </c>
      <c r="I252" s="7">
        <v>7.1990099999999996E-3</v>
      </c>
      <c r="J252" s="7">
        <v>9.4489085009870216E-3</v>
      </c>
    </row>
    <row r="253" spans="1:10" x14ac:dyDescent="0.2">
      <c r="A253" s="4" t="s">
        <v>472</v>
      </c>
      <c r="B253" s="4" t="s">
        <v>855</v>
      </c>
      <c r="C253" s="4" t="s">
        <v>1207</v>
      </c>
      <c r="D253" s="4" t="s">
        <v>930</v>
      </c>
      <c r="E253" s="3" t="s">
        <v>1089</v>
      </c>
      <c r="F253" s="6">
        <v>1.2999999999999999E-2</v>
      </c>
      <c r="G253" s="7">
        <v>0.52749000000000001</v>
      </c>
      <c r="H253" s="11">
        <v>74.543499999999995</v>
      </c>
      <c r="I253" s="7">
        <v>6.8573699999999998E-3</v>
      </c>
      <c r="J253" s="7">
        <v>9.199152172892338E-3</v>
      </c>
    </row>
    <row r="254" spans="1:10" x14ac:dyDescent="0.2">
      <c r="A254" s="4" t="s">
        <v>481</v>
      </c>
      <c r="B254" s="4" t="s">
        <v>856</v>
      </c>
      <c r="C254" s="4" t="s">
        <v>1207</v>
      </c>
      <c r="D254" s="4" t="s">
        <v>930</v>
      </c>
      <c r="E254" s="3" t="s">
        <v>1093</v>
      </c>
      <c r="F254" s="6">
        <v>1.7000000000000001E-2</v>
      </c>
      <c r="G254" s="7">
        <v>0.56437000000000004</v>
      </c>
      <c r="H254" s="11">
        <v>76.427000000000007</v>
      </c>
      <c r="I254" s="7">
        <v>9.5942900000000018E-3</v>
      </c>
      <c r="J254" s="7">
        <v>1.2553534745574208E-2</v>
      </c>
    </row>
    <row r="255" spans="1:10" x14ac:dyDescent="0.2">
      <c r="A255" s="4" t="s">
        <v>454</v>
      </c>
      <c r="B255" s="4" t="s">
        <v>851</v>
      </c>
      <c r="C255" s="4" t="s">
        <v>1207</v>
      </c>
      <c r="D255" s="4" t="s">
        <v>930</v>
      </c>
      <c r="E255" s="3" t="s">
        <v>1081</v>
      </c>
      <c r="F255" s="6">
        <v>1.7999999999999999E-2</v>
      </c>
      <c r="G255" s="7">
        <v>0.52749000000000001</v>
      </c>
      <c r="H255" s="11">
        <v>74.543499999999995</v>
      </c>
      <c r="I255" s="7">
        <v>9.4948199999999993E-3</v>
      </c>
      <c r="J255" s="7">
        <v>1.2737287624004775E-2</v>
      </c>
    </row>
    <row r="256" spans="1:10" x14ac:dyDescent="0.2">
      <c r="A256" s="4" t="s">
        <v>452</v>
      </c>
      <c r="B256" s="4" t="s">
        <v>851</v>
      </c>
      <c r="C256" s="4" t="s">
        <v>1207</v>
      </c>
      <c r="D256" s="4" t="s">
        <v>930</v>
      </c>
      <c r="E256" s="3" t="s">
        <v>1079</v>
      </c>
      <c r="F256" s="6">
        <v>0.02</v>
      </c>
      <c r="G256" s="7">
        <v>0.52749000000000001</v>
      </c>
      <c r="H256" s="11">
        <v>74.543499999999995</v>
      </c>
      <c r="I256" s="7">
        <v>1.05498E-2</v>
      </c>
      <c r="J256" s="7">
        <v>1.4152541804449751E-2</v>
      </c>
    </row>
    <row r="257" spans="1:10" x14ac:dyDescent="0.2">
      <c r="A257" s="4" t="s">
        <v>459</v>
      </c>
      <c r="B257" s="4" t="s">
        <v>852</v>
      </c>
      <c r="C257" s="4" t="s">
        <v>1207</v>
      </c>
      <c r="D257" s="4" t="s">
        <v>930</v>
      </c>
      <c r="E257" s="3" t="s">
        <v>1085</v>
      </c>
      <c r="F257" s="6">
        <v>0.02</v>
      </c>
      <c r="G257" s="7">
        <v>0.52749000000000001</v>
      </c>
      <c r="H257" s="11">
        <v>74.543499999999995</v>
      </c>
      <c r="I257" s="7">
        <v>1.05498E-2</v>
      </c>
      <c r="J257" s="7">
        <v>1.4152541804449751E-2</v>
      </c>
    </row>
    <row r="258" spans="1:10" x14ac:dyDescent="0.2">
      <c r="A258" s="4" t="s">
        <v>470</v>
      </c>
      <c r="B258" s="4" t="s">
        <v>855</v>
      </c>
      <c r="C258" s="4" t="s">
        <v>1207</v>
      </c>
      <c r="D258" s="4" t="s">
        <v>930</v>
      </c>
      <c r="E258" s="3" t="s">
        <v>1087</v>
      </c>
      <c r="F258" s="6">
        <v>2.1000000000000001E-2</v>
      </c>
      <c r="G258" s="7">
        <v>0.52749000000000001</v>
      </c>
      <c r="H258" s="11">
        <v>74.543499999999995</v>
      </c>
      <c r="I258" s="7">
        <v>1.1077290000000002E-2</v>
      </c>
      <c r="J258" s="7">
        <v>1.4860168894672241E-2</v>
      </c>
    </row>
    <row r="259" spans="1:10" x14ac:dyDescent="0.2">
      <c r="A259" s="4" t="s">
        <v>450</v>
      </c>
      <c r="B259" s="4" t="s">
        <v>851</v>
      </c>
      <c r="C259" s="4" t="s">
        <v>1207</v>
      </c>
      <c r="D259" s="4" t="s">
        <v>930</v>
      </c>
      <c r="E259" s="3" t="s">
        <v>1077</v>
      </c>
      <c r="F259" s="6">
        <v>2.8000000000000001E-2</v>
      </c>
      <c r="G259" s="7">
        <v>0.52749000000000001</v>
      </c>
      <c r="H259" s="11">
        <v>74.543499999999995</v>
      </c>
      <c r="I259" s="7">
        <v>1.476972E-2</v>
      </c>
      <c r="J259" s="7">
        <v>1.9813558526229652E-2</v>
      </c>
    </row>
    <row r="260" spans="1:10" x14ac:dyDescent="0.2">
      <c r="A260" s="4" t="s">
        <v>435</v>
      </c>
      <c r="B260" s="4" t="s">
        <v>847</v>
      </c>
      <c r="C260" s="4" t="s">
        <v>1207</v>
      </c>
      <c r="D260" s="4" t="s">
        <v>930</v>
      </c>
      <c r="E260" s="3" t="s">
        <v>1072</v>
      </c>
      <c r="F260" s="6">
        <v>0.03</v>
      </c>
      <c r="G260" s="7">
        <v>0.52749000000000001</v>
      </c>
      <c r="H260" s="11">
        <v>74.543499999999995</v>
      </c>
      <c r="I260" s="7">
        <v>1.5824700000000001E-2</v>
      </c>
      <c r="J260" s="7">
        <v>2.1228812706674628E-2</v>
      </c>
    </row>
    <row r="261" spans="1:10" x14ac:dyDescent="0.2">
      <c r="A261" s="4" t="s">
        <v>490</v>
      </c>
      <c r="B261" s="4" t="s">
        <v>859</v>
      </c>
      <c r="C261" s="4" t="s">
        <v>1207</v>
      </c>
      <c r="D261" s="4" t="s">
        <v>930</v>
      </c>
      <c r="E261" s="3" t="s">
        <v>1099</v>
      </c>
      <c r="F261" s="6">
        <v>3.4000000000000002E-2</v>
      </c>
      <c r="G261" s="7">
        <v>0.52749000000000001</v>
      </c>
      <c r="H261" s="11">
        <v>74.543499999999995</v>
      </c>
      <c r="I261" s="7">
        <v>1.7934660000000002E-2</v>
      </c>
      <c r="J261" s="7">
        <v>2.405932106756458E-2</v>
      </c>
    </row>
    <row r="262" spans="1:10" x14ac:dyDescent="0.2">
      <c r="A262" s="4" t="s">
        <v>526</v>
      </c>
      <c r="B262" s="4" t="s">
        <v>864</v>
      </c>
      <c r="C262" s="4" t="s">
        <v>1207</v>
      </c>
      <c r="D262" s="4" t="s">
        <v>930</v>
      </c>
      <c r="E262" s="3" t="s">
        <v>1118</v>
      </c>
      <c r="F262" s="6">
        <v>3.5999999999999997E-2</v>
      </c>
      <c r="G262" s="7">
        <v>0.52749000000000001</v>
      </c>
      <c r="H262" s="11">
        <v>74.543499999999995</v>
      </c>
      <c r="I262" s="7">
        <v>1.8989639999999999E-2</v>
      </c>
      <c r="J262" s="7">
        <v>2.547457524800955E-2</v>
      </c>
    </row>
    <row r="263" spans="1:10" x14ac:dyDescent="0.2">
      <c r="A263" s="4" t="s">
        <v>465</v>
      </c>
      <c r="B263" s="4" t="s">
        <v>853</v>
      </c>
      <c r="C263" s="4" t="s">
        <v>1207</v>
      </c>
      <c r="D263" s="4" t="s">
        <v>930</v>
      </c>
      <c r="E263" s="3" t="s">
        <v>1086</v>
      </c>
      <c r="F263" s="6">
        <v>3.5999999999999997E-2</v>
      </c>
      <c r="G263" s="7">
        <v>0.65410000000000001</v>
      </c>
      <c r="H263" s="11">
        <v>81.888999999999996</v>
      </c>
      <c r="I263" s="7">
        <v>2.3547599999999998E-2</v>
      </c>
      <c r="J263" s="7">
        <v>2.8755510508126851E-2</v>
      </c>
    </row>
    <row r="264" spans="1:10" x14ac:dyDescent="0.2">
      <c r="A264" s="4" t="s">
        <v>453</v>
      </c>
      <c r="B264" s="4" t="s">
        <v>851</v>
      </c>
      <c r="C264" s="4" t="s">
        <v>1207</v>
      </c>
      <c r="D264" s="4" t="s">
        <v>930</v>
      </c>
      <c r="E264" s="3" t="s">
        <v>1080</v>
      </c>
      <c r="F264" s="6">
        <v>4.2000000000000003E-2</v>
      </c>
      <c r="G264" s="7">
        <v>0.52749000000000001</v>
      </c>
      <c r="H264" s="11">
        <v>74.543499999999995</v>
      </c>
      <c r="I264" s="7">
        <v>2.2154580000000004E-2</v>
      </c>
      <c r="J264" s="7">
        <v>2.9720337789344482E-2</v>
      </c>
    </row>
    <row r="265" spans="1:10" x14ac:dyDescent="0.2">
      <c r="A265" s="4" t="s">
        <v>507</v>
      </c>
      <c r="B265" s="4" t="s">
        <v>861</v>
      </c>
      <c r="C265" s="4" t="s">
        <v>1207</v>
      </c>
      <c r="D265" s="4" t="s">
        <v>930</v>
      </c>
      <c r="E265" s="3" t="s">
        <v>1112</v>
      </c>
      <c r="F265" s="6">
        <v>5.5E-2</v>
      </c>
      <c r="G265" s="7">
        <v>0.52749000000000001</v>
      </c>
      <c r="H265" s="11">
        <v>74.543499999999995</v>
      </c>
      <c r="I265" s="7">
        <v>2.9011950000000002E-2</v>
      </c>
      <c r="J265" s="7">
        <v>3.891948996223682E-2</v>
      </c>
    </row>
    <row r="266" spans="1:10" x14ac:dyDescent="0.2">
      <c r="A266" s="4" t="s">
        <v>424</v>
      </c>
      <c r="B266" s="4" t="s">
        <v>843</v>
      </c>
      <c r="C266" s="4" t="s">
        <v>1207</v>
      </c>
      <c r="D266" s="4" t="s">
        <v>930</v>
      </c>
      <c r="E266" s="3" t="s">
        <v>1067</v>
      </c>
      <c r="F266" s="6">
        <v>5.6000000000000001E-2</v>
      </c>
      <c r="G266" s="7">
        <v>0.49158000000000002</v>
      </c>
      <c r="H266" s="11">
        <v>71.183000000000007</v>
      </c>
      <c r="I266" s="7">
        <v>2.7528480000000001E-2</v>
      </c>
      <c r="J266" s="7">
        <v>3.8672829186744022E-2</v>
      </c>
    </row>
    <row r="267" spans="1:10" x14ac:dyDescent="0.2">
      <c r="A267" s="4" t="s">
        <v>496</v>
      </c>
      <c r="B267" s="4" t="s">
        <v>860</v>
      </c>
      <c r="C267" s="4" t="s">
        <v>1207</v>
      </c>
      <c r="D267" s="4" t="s">
        <v>930</v>
      </c>
      <c r="E267" s="3" t="s">
        <v>1101</v>
      </c>
      <c r="F267" s="6">
        <v>6.3E-2</v>
      </c>
      <c r="G267" s="7">
        <v>0.52749000000000001</v>
      </c>
      <c r="H267" s="11">
        <v>74.543499999999995</v>
      </c>
      <c r="I267" s="7">
        <v>3.3231870000000004E-2</v>
      </c>
      <c r="J267" s="7">
        <v>4.4580506684016724E-2</v>
      </c>
    </row>
    <row r="268" spans="1:10" x14ac:dyDescent="0.2">
      <c r="A268" s="4" t="s">
        <v>503</v>
      </c>
      <c r="B268" s="4" t="s">
        <v>861</v>
      </c>
      <c r="C268" s="4" t="s">
        <v>1207</v>
      </c>
      <c r="D268" s="4" t="s">
        <v>930</v>
      </c>
      <c r="E268" s="3" t="s">
        <v>1108</v>
      </c>
      <c r="F268" s="6">
        <v>6.4000000000000001E-2</v>
      </c>
      <c r="G268" s="7">
        <v>0.52749000000000001</v>
      </c>
      <c r="H268" s="11">
        <v>74.543499999999995</v>
      </c>
      <c r="I268" s="7">
        <v>3.3759360000000002E-2</v>
      </c>
      <c r="J268" s="7">
        <v>4.5288133774239209E-2</v>
      </c>
    </row>
    <row r="269" spans="1:10" x14ac:dyDescent="0.2">
      <c r="A269" s="4" t="s">
        <v>449</v>
      </c>
      <c r="B269" s="4" t="s">
        <v>851</v>
      </c>
      <c r="C269" s="4" t="s">
        <v>1207</v>
      </c>
      <c r="D269" s="4" t="s">
        <v>930</v>
      </c>
      <c r="E269" s="3" t="s">
        <v>1076</v>
      </c>
      <c r="F269" s="6">
        <v>6.4000000000000001E-2</v>
      </c>
      <c r="G269" s="7">
        <v>0.52749000000000001</v>
      </c>
      <c r="H269" s="11">
        <v>74.543499999999995</v>
      </c>
      <c r="I269" s="7">
        <v>3.3759360000000002E-2</v>
      </c>
      <c r="J269" s="7">
        <v>4.5288133774239209E-2</v>
      </c>
    </row>
    <row r="270" spans="1:10" x14ac:dyDescent="0.2">
      <c r="A270" s="4" t="s">
        <v>455</v>
      </c>
      <c r="B270" s="4" t="s">
        <v>851</v>
      </c>
      <c r="C270" s="4" t="s">
        <v>1207</v>
      </c>
      <c r="D270" s="4" t="s">
        <v>930</v>
      </c>
      <c r="E270" s="3" t="s">
        <v>1082</v>
      </c>
      <c r="F270" s="6">
        <v>7.0999999999999994E-2</v>
      </c>
      <c r="G270" s="7">
        <v>0.52749000000000001</v>
      </c>
      <c r="H270" s="11">
        <v>74.543499999999995</v>
      </c>
      <c r="I270" s="7">
        <v>3.7451789999999999E-2</v>
      </c>
      <c r="J270" s="7">
        <v>5.0241523405796615E-2</v>
      </c>
    </row>
    <row r="271" spans="1:10" x14ac:dyDescent="0.2">
      <c r="A271" s="4" t="s">
        <v>499</v>
      </c>
      <c r="B271" s="4" t="s">
        <v>860</v>
      </c>
      <c r="C271" s="4" t="s">
        <v>1207</v>
      </c>
      <c r="D271" s="4" t="s">
        <v>930</v>
      </c>
      <c r="E271" s="3" t="s">
        <v>1104</v>
      </c>
      <c r="F271" s="6">
        <v>0.104</v>
      </c>
      <c r="G271" s="7">
        <v>0.52749000000000001</v>
      </c>
      <c r="H271" s="11">
        <v>74.543499999999995</v>
      </c>
      <c r="I271" s="7">
        <v>5.4858959999999998E-2</v>
      </c>
      <c r="J271" s="7">
        <v>7.3593217383138704E-2</v>
      </c>
    </row>
    <row r="272" spans="1:10" x14ac:dyDescent="0.2">
      <c r="A272" s="4" t="s">
        <v>500</v>
      </c>
      <c r="B272" s="4" t="s">
        <v>860</v>
      </c>
      <c r="C272" s="4" t="s">
        <v>1207</v>
      </c>
      <c r="D272" s="4" t="s">
        <v>930</v>
      </c>
      <c r="E272" s="3" t="s">
        <v>1105</v>
      </c>
      <c r="F272" s="6">
        <v>0.12</v>
      </c>
      <c r="G272" s="7">
        <v>0.52749000000000001</v>
      </c>
      <c r="H272" s="11">
        <v>74.543499999999995</v>
      </c>
      <c r="I272" s="7">
        <v>6.3298800000000002E-2</v>
      </c>
      <c r="J272" s="7">
        <v>8.4915250826698513E-2</v>
      </c>
    </row>
    <row r="273" spans="1:10" x14ac:dyDescent="0.2">
      <c r="A273" s="4" t="s">
        <v>475</v>
      </c>
      <c r="B273" s="4" t="s">
        <v>856</v>
      </c>
      <c r="C273" s="4" t="s">
        <v>1207</v>
      </c>
      <c r="D273" s="4" t="s">
        <v>930</v>
      </c>
      <c r="E273" s="3" t="s">
        <v>1091</v>
      </c>
      <c r="F273" s="6">
        <v>0.13800000000000001</v>
      </c>
      <c r="G273" s="7">
        <v>0.56437000000000004</v>
      </c>
      <c r="H273" s="11">
        <v>76.427000000000007</v>
      </c>
      <c r="I273" s="7">
        <v>7.7883060000000018E-2</v>
      </c>
      <c r="J273" s="7">
        <v>0.10190516440524947</v>
      </c>
    </row>
    <row r="274" spans="1:10" x14ac:dyDescent="0.2">
      <c r="A274" s="4" t="s">
        <v>471</v>
      </c>
      <c r="B274" s="4" t="s">
        <v>855</v>
      </c>
      <c r="C274" s="4" t="s">
        <v>1207</v>
      </c>
      <c r="D274" s="4" t="s">
        <v>930</v>
      </c>
      <c r="E274" s="3" t="s">
        <v>1088</v>
      </c>
      <c r="F274" s="6">
        <v>0.156</v>
      </c>
      <c r="G274" s="7">
        <v>0.52749000000000001</v>
      </c>
      <c r="H274" s="11">
        <v>74.543499999999995</v>
      </c>
      <c r="I274" s="7">
        <v>8.2288440000000004E-2</v>
      </c>
      <c r="J274" s="7">
        <v>0.11038982607470807</v>
      </c>
    </row>
    <row r="275" spans="1:10" x14ac:dyDescent="0.2">
      <c r="A275" s="4" t="s">
        <v>422</v>
      </c>
      <c r="B275" s="4" t="s">
        <v>843</v>
      </c>
      <c r="C275" s="4" t="s">
        <v>1207</v>
      </c>
      <c r="D275" s="4" t="s">
        <v>930</v>
      </c>
      <c r="E275" s="3" t="s">
        <v>1065</v>
      </c>
      <c r="F275" s="6">
        <v>0.19700000000000001</v>
      </c>
      <c r="G275" s="7">
        <v>0.49158000000000002</v>
      </c>
      <c r="H275" s="11">
        <v>71.183000000000007</v>
      </c>
      <c r="I275" s="7">
        <v>9.6841260000000012E-2</v>
      </c>
      <c r="J275" s="7">
        <v>0.13604548838908168</v>
      </c>
    </row>
    <row r="276" spans="1:10" x14ac:dyDescent="0.2">
      <c r="A276" s="4" t="s">
        <v>451</v>
      </c>
      <c r="B276" s="4" t="s">
        <v>851</v>
      </c>
      <c r="C276" s="4" t="s">
        <v>1207</v>
      </c>
      <c r="D276" s="4" t="s">
        <v>930</v>
      </c>
      <c r="E276" s="3" t="s">
        <v>1078</v>
      </c>
      <c r="F276" s="6">
        <v>0.20300000000000001</v>
      </c>
      <c r="G276" s="7">
        <v>0.52749000000000001</v>
      </c>
      <c r="H276" s="11">
        <v>74.543499999999995</v>
      </c>
      <c r="I276" s="7">
        <v>0.10708047000000001</v>
      </c>
      <c r="J276" s="7">
        <v>0.14364829931516498</v>
      </c>
    </row>
    <row r="277" spans="1:10" x14ac:dyDescent="0.2">
      <c r="A277" s="4" t="s">
        <v>423</v>
      </c>
      <c r="B277" s="4" t="s">
        <v>843</v>
      </c>
      <c r="C277" s="4" t="s">
        <v>1207</v>
      </c>
      <c r="D277" s="4" t="s">
        <v>930</v>
      </c>
      <c r="E277" s="3" t="s">
        <v>1066</v>
      </c>
      <c r="F277" s="6">
        <v>0.20399999999999999</v>
      </c>
      <c r="G277" s="7">
        <v>0.49158000000000002</v>
      </c>
      <c r="H277" s="11">
        <v>71.183000000000007</v>
      </c>
      <c r="I277" s="7">
        <v>0.10028231999999999</v>
      </c>
      <c r="J277" s="7">
        <v>0.14087959203742464</v>
      </c>
    </row>
    <row r="278" spans="1:10" x14ac:dyDescent="0.2">
      <c r="A278" s="4" t="s">
        <v>498</v>
      </c>
      <c r="B278" s="4" t="s">
        <v>860</v>
      </c>
      <c r="C278" s="4" t="s">
        <v>1207</v>
      </c>
      <c r="D278" s="4" t="s">
        <v>930</v>
      </c>
      <c r="E278" s="3" t="s">
        <v>1103</v>
      </c>
      <c r="F278" s="6">
        <v>0.27700000000000002</v>
      </c>
      <c r="G278" s="7">
        <v>0.52749000000000001</v>
      </c>
      <c r="H278" s="11">
        <v>74.543499999999995</v>
      </c>
      <c r="I278" s="7">
        <v>0.14611473000000003</v>
      </c>
      <c r="J278" s="7">
        <v>0.19601270399162909</v>
      </c>
    </row>
    <row r="279" spans="1:10" x14ac:dyDescent="0.2">
      <c r="A279" s="4" t="s">
        <v>522</v>
      </c>
      <c r="B279" s="4" t="s">
        <v>863</v>
      </c>
      <c r="C279" s="4" t="s">
        <v>1207</v>
      </c>
      <c r="D279" s="4" t="s">
        <v>930</v>
      </c>
      <c r="E279" s="3" t="s">
        <v>1116</v>
      </c>
      <c r="F279" s="6">
        <v>0.40500000000000003</v>
      </c>
      <c r="G279" s="7">
        <v>0.55376999999999998</v>
      </c>
      <c r="H279" s="11">
        <v>76.188800000000001</v>
      </c>
      <c r="I279" s="7">
        <v>0.22427685</v>
      </c>
      <c r="J279" s="7">
        <v>0.29436984176151876</v>
      </c>
    </row>
  </sheetData>
  <sortState ref="A221:P279">
    <sortCondition ref="F221:F279"/>
  </sortState>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9"/>
  <sheetViews>
    <sheetView zoomScale="80" zoomScaleNormal="80" zoomScalePageLayoutView="80" workbookViewId="0">
      <pane ySplit="1" topLeftCell="A2" activePane="bottomLeft" state="frozen"/>
      <selection pane="bottomLeft" activeCell="C34" sqref="C34"/>
    </sheetView>
  </sheetViews>
  <sheetFormatPr baseColWidth="10" defaultColWidth="17.33203125" defaultRowHeight="15" x14ac:dyDescent="0.2"/>
  <cols>
    <col min="1" max="1" width="13.1640625" customWidth="1"/>
    <col min="2" max="2" width="17.33203125" style="12"/>
  </cols>
  <sheetData>
    <row r="1" spans="1:6" ht="30" x14ac:dyDescent="0.2">
      <c r="A1" s="1" t="s">
        <v>1</v>
      </c>
      <c r="B1" s="10" t="s">
        <v>7</v>
      </c>
      <c r="C1" s="1" t="s">
        <v>5</v>
      </c>
      <c r="D1" s="1" t="s">
        <v>6</v>
      </c>
      <c r="E1" s="1" t="s">
        <v>8</v>
      </c>
      <c r="F1" s="1" t="s">
        <v>9</v>
      </c>
    </row>
    <row r="2" spans="1:6" x14ac:dyDescent="0.2">
      <c r="A2" s="4" t="s">
        <v>789</v>
      </c>
      <c r="B2" s="11">
        <v>98.088800000000006</v>
      </c>
      <c r="C2" s="6">
        <v>0</v>
      </c>
      <c r="D2" s="7">
        <v>0.96765000000000001</v>
      </c>
      <c r="E2" s="7">
        <v>0</v>
      </c>
      <c r="F2" s="7">
        <v>0</v>
      </c>
    </row>
    <row r="3" spans="1:6" x14ac:dyDescent="0.2">
      <c r="A3" s="4" t="s">
        <v>928</v>
      </c>
      <c r="B3" s="11">
        <v>97.748000000000005</v>
      </c>
      <c r="C3" s="6">
        <v>0</v>
      </c>
      <c r="D3" s="7">
        <v>0.96009</v>
      </c>
      <c r="E3" s="7">
        <v>0</v>
      </c>
      <c r="F3" s="7">
        <v>0</v>
      </c>
    </row>
    <row r="4" spans="1:6" x14ac:dyDescent="0.2">
      <c r="A4" s="4" t="s">
        <v>926</v>
      </c>
      <c r="B4" s="11">
        <v>97.402000000000001</v>
      </c>
      <c r="C4" s="6">
        <v>0</v>
      </c>
      <c r="D4" s="7">
        <v>0.95306999999999997</v>
      </c>
      <c r="E4" s="7">
        <v>0</v>
      </c>
      <c r="F4" s="7">
        <v>0</v>
      </c>
    </row>
    <row r="5" spans="1:6" x14ac:dyDescent="0.2">
      <c r="A5" s="4" t="s">
        <v>908</v>
      </c>
      <c r="B5" s="11">
        <v>97.580799999999996</v>
      </c>
      <c r="C5" s="6">
        <v>0</v>
      </c>
      <c r="D5" s="7">
        <v>0.95799999999999996</v>
      </c>
      <c r="E5" s="7">
        <v>0</v>
      </c>
      <c r="F5" s="7">
        <v>0</v>
      </c>
    </row>
    <row r="6" spans="1:6" x14ac:dyDescent="0.2">
      <c r="A6" s="4" t="s">
        <v>908</v>
      </c>
      <c r="B6" s="11">
        <v>97.580799999999996</v>
      </c>
      <c r="C6" s="6">
        <v>0</v>
      </c>
      <c r="D6" s="7">
        <v>0.95799999999999996</v>
      </c>
      <c r="E6" s="7">
        <v>0</v>
      </c>
      <c r="F6" s="7">
        <v>0</v>
      </c>
    </row>
    <row r="7" spans="1:6" x14ac:dyDescent="0.2">
      <c r="A7" s="4" t="s">
        <v>923</v>
      </c>
      <c r="B7" s="11">
        <v>97.560599999999994</v>
      </c>
      <c r="C7" s="6">
        <v>0</v>
      </c>
      <c r="D7" s="7">
        <v>0.95704999999999996</v>
      </c>
      <c r="E7" s="7">
        <v>0</v>
      </c>
      <c r="F7" s="7">
        <v>0</v>
      </c>
    </row>
    <row r="8" spans="1:6" x14ac:dyDescent="0.2">
      <c r="A8" s="4" t="s">
        <v>923</v>
      </c>
      <c r="B8" s="11">
        <v>97.560599999999994</v>
      </c>
      <c r="C8" s="6">
        <v>0</v>
      </c>
      <c r="D8" s="7">
        <v>0.95704999999999996</v>
      </c>
      <c r="E8" s="7">
        <v>0</v>
      </c>
      <c r="F8" s="7">
        <v>0</v>
      </c>
    </row>
    <row r="9" spans="1:6" x14ac:dyDescent="0.2">
      <c r="A9" s="4" t="s">
        <v>923</v>
      </c>
      <c r="B9" s="11">
        <v>97.560599999999994</v>
      </c>
      <c r="C9" s="6">
        <v>0</v>
      </c>
      <c r="D9" s="7">
        <v>0.95704999999999996</v>
      </c>
      <c r="E9" s="7">
        <v>0</v>
      </c>
      <c r="F9" s="7">
        <v>0</v>
      </c>
    </row>
    <row r="10" spans="1:6" x14ac:dyDescent="0.2">
      <c r="A10" s="4" t="s">
        <v>923</v>
      </c>
      <c r="B10" s="11">
        <v>97.560599999999994</v>
      </c>
      <c r="C10" s="6">
        <v>0</v>
      </c>
      <c r="D10" s="7">
        <v>0.95704999999999996</v>
      </c>
      <c r="E10" s="7">
        <v>0</v>
      </c>
      <c r="F10" s="7">
        <v>0</v>
      </c>
    </row>
    <row r="11" spans="1:6" x14ac:dyDescent="0.2">
      <c r="A11" s="4" t="s">
        <v>781</v>
      </c>
      <c r="B11" s="11">
        <v>97.412000000000006</v>
      </c>
      <c r="C11" s="6">
        <v>0</v>
      </c>
      <c r="D11" s="7">
        <v>0.95421</v>
      </c>
      <c r="E11" s="7">
        <v>0</v>
      </c>
      <c r="F11" s="7">
        <v>0</v>
      </c>
    </row>
    <row r="12" spans="1:6" x14ac:dyDescent="0.2">
      <c r="A12" s="4" t="s">
        <v>781</v>
      </c>
      <c r="B12" s="11">
        <v>97.412000000000006</v>
      </c>
      <c r="C12" s="6">
        <v>0</v>
      </c>
      <c r="D12" s="7">
        <v>0.95421</v>
      </c>
      <c r="E12" s="7">
        <v>0</v>
      </c>
      <c r="F12" s="7">
        <v>0</v>
      </c>
    </row>
    <row r="13" spans="1:6" x14ac:dyDescent="0.2">
      <c r="A13" s="4" t="s">
        <v>781</v>
      </c>
      <c r="B13" s="11">
        <v>97.412000000000006</v>
      </c>
      <c r="C13" s="6">
        <v>0</v>
      </c>
      <c r="D13" s="7">
        <v>0.95421</v>
      </c>
      <c r="E13" s="7">
        <v>0</v>
      </c>
      <c r="F13" s="7">
        <v>0</v>
      </c>
    </row>
    <row r="14" spans="1:6" x14ac:dyDescent="0.2">
      <c r="A14" s="4" t="s">
        <v>785</v>
      </c>
      <c r="B14" s="11">
        <v>97.560599999999994</v>
      </c>
      <c r="C14" s="6">
        <v>0</v>
      </c>
      <c r="D14" s="7">
        <v>0.95704999999999996</v>
      </c>
      <c r="E14" s="7">
        <v>0</v>
      </c>
      <c r="F14" s="7">
        <v>0</v>
      </c>
    </row>
    <row r="15" spans="1:6" x14ac:dyDescent="0.2">
      <c r="A15" s="4" t="s">
        <v>785</v>
      </c>
      <c r="B15" s="11">
        <v>97.560599999999994</v>
      </c>
      <c r="C15" s="6">
        <v>0</v>
      </c>
      <c r="D15" s="7">
        <v>0.95704999999999996</v>
      </c>
      <c r="E15" s="7">
        <v>0</v>
      </c>
      <c r="F15" s="7">
        <v>0</v>
      </c>
    </row>
    <row r="16" spans="1:6" x14ac:dyDescent="0.2">
      <c r="A16" s="4" t="s">
        <v>783</v>
      </c>
      <c r="B16" s="11">
        <v>97.560599999999994</v>
      </c>
      <c r="C16" s="6">
        <v>0</v>
      </c>
      <c r="D16" s="7">
        <v>0.95704999999999996</v>
      </c>
      <c r="E16" s="7">
        <v>0</v>
      </c>
      <c r="F16" s="7">
        <v>0</v>
      </c>
    </row>
    <row r="17" spans="1:6" x14ac:dyDescent="0.2">
      <c r="A17" s="4" t="s">
        <v>783</v>
      </c>
      <c r="B17" s="11">
        <v>97.560599999999994</v>
      </c>
      <c r="C17" s="6">
        <v>0</v>
      </c>
      <c r="D17" s="7">
        <v>0.95704999999999996</v>
      </c>
      <c r="E17" s="7">
        <v>0</v>
      </c>
      <c r="F17" s="7">
        <v>0</v>
      </c>
    </row>
    <row r="18" spans="1:6" x14ac:dyDescent="0.2">
      <c r="A18" s="4" t="s">
        <v>924</v>
      </c>
      <c r="B18" s="11">
        <v>97.560599999999994</v>
      </c>
      <c r="C18" s="6">
        <v>0</v>
      </c>
      <c r="D18" s="7">
        <v>0.95704999999999996</v>
      </c>
      <c r="E18" s="7">
        <v>0</v>
      </c>
      <c r="F18" s="7">
        <v>0</v>
      </c>
    </row>
    <row r="19" spans="1:6" x14ac:dyDescent="0.2">
      <c r="A19" s="4" t="s">
        <v>906</v>
      </c>
      <c r="B19" s="11">
        <v>96.834699999999998</v>
      </c>
      <c r="C19" s="6">
        <v>0</v>
      </c>
      <c r="D19" s="7">
        <v>0.94579000000000002</v>
      </c>
      <c r="E19" s="7">
        <v>0</v>
      </c>
      <c r="F19" s="7">
        <v>0</v>
      </c>
    </row>
    <row r="20" spans="1:6" x14ac:dyDescent="0.2">
      <c r="A20" s="4" t="s">
        <v>927</v>
      </c>
      <c r="B20" s="11">
        <v>97.57</v>
      </c>
      <c r="C20" s="6">
        <v>0</v>
      </c>
      <c r="D20" s="7">
        <v>0.95492999999999995</v>
      </c>
      <c r="E20" s="7">
        <v>0</v>
      </c>
      <c r="F20" s="7">
        <v>0</v>
      </c>
    </row>
    <row r="21" spans="1:6" x14ac:dyDescent="0.2">
      <c r="A21" s="4" t="s">
        <v>895</v>
      </c>
      <c r="B21" s="11">
        <v>97.4</v>
      </c>
      <c r="C21" s="6">
        <v>2E-3</v>
      </c>
      <c r="D21" s="7">
        <v>0.95365</v>
      </c>
      <c r="E21" s="7">
        <v>1.9073E-3</v>
      </c>
      <c r="F21" s="7">
        <v>1.9582135523613961E-3</v>
      </c>
    </row>
    <row r="22" spans="1:6" x14ac:dyDescent="0.2">
      <c r="A22" s="4" t="s">
        <v>783</v>
      </c>
      <c r="B22" s="11">
        <v>97.560599999999994</v>
      </c>
      <c r="C22" s="6">
        <v>4.0000000000000001E-3</v>
      </c>
      <c r="D22" s="7">
        <v>0.95704999999999996</v>
      </c>
      <c r="E22" s="7">
        <v>3.8281999999999999E-3</v>
      </c>
      <c r="F22" s="7">
        <v>3.9239201070924122E-3</v>
      </c>
    </row>
    <row r="23" spans="1:6" x14ac:dyDescent="0.2">
      <c r="A23" s="4" t="s">
        <v>908</v>
      </c>
      <c r="B23" s="11">
        <v>97.580799999999996</v>
      </c>
      <c r="C23" s="6">
        <v>4.0000000000000001E-3</v>
      </c>
      <c r="D23" s="7">
        <v>0.95799999999999996</v>
      </c>
      <c r="E23" s="7">
        <v>3.8319999999999999E-3</v>
      </c>
      <c r="F23" s="7">
        <v>3.9270020331868567E-3</v>
      </c>
    </row>
    <row r="24" spans="1:6" x14ac:dyDescent="0.2">
      <c r="A24" s="4" t="s">
        <v>926</v>
      </c>
      <c r="B24" s="11">
        <v>97.402000000000001</v>
      </c>
      <c r="C24" s="6">
        <v>5.0000000000000001E-3</v>
      </c>
      <c r="D24" s="7">
        <v>0.95306999999999997</v>
      </c>
      <c r="E24" s="7">
        <v>4.7653499999999998E-3</v>
      </c>
      <c r="F24" s="7">
        <v>4.8924560070635094E-3</v>
      </c>
    </row>
    <row r="25" spans="1:6" x14ac:dyDescent="0.2">
      <c r="A25" s="4" t="s">
        <v>781</v>
      </c>
      <c r="B25" s="11">
        <v>97.412000000000006</v>
      </c>
      <c r="C25" s="6">
        <v>5.0000000000000001E-3</v>
      </c>
      <c r="D25" s="7">
        <v>0.95421</v>
      </c>
      <c r="E25" s="7">
        <v>4.7710499999999998E-3</v>
      </c>
      <c r="F25" s="7">
        <v>4.8978051985381667E-3</v>
      </c>
    </row>
    <row r="26" spans="1:6" x14ac:dyDescent="0.2">
      <c r="A26" s="4" t="s">
        <v>923</v>
      </c>
      <c r="B26" s="11">
        <v>97.560599999999994</v>
      </c>
      <c r="C26" s="6">
        <v>5.0000000000000001E-3</v>
      </c>
      <c r="D26" s="7">
        <v>0.95704999999999996</v>
      </c>
      <c r="E26" s="7">
        <v>4.7852499999999996E-3</v>
      </c>
      <c r="F26" s="7">
        <v>4.9049001338655153E-3</v>
      </c>
    </row>
    <row r="27" spans="1:6" x14ac:dyDescent="0.2">
      <c r="A27" s="4" t="s">
        <v>785</v>
      </c>
      <c r="B27" s="11">
        <v>97.560599999999994</v>
      </c>
      <c r="C27" s="6">
        <v>5.0000000000000001E-3</v>
      </c>
      <c r="D27" s="7">
        <v>0.95704999999999996</v>
      </c>
      <c r="E27" s="7">
        <v>4.7852499999999996E-3</v>
      </c>
      <c r="F27" s="7">
        <v>4.9049001338655153E-3</v>
      </c>
    </row>
    <row r="28" spans="1:6" x14ac:dyDescent="0.2">
      <c r="A28" s="4" t="s">
        <v>785</v>
      </c>
      <c r="B28" s="11">
        <v>97.560599999999994</v>
      </c>
      <c r="C28" s="6">
        <v>5.0000000000000001E-3</v>
      </c>
      <c r="D28" s="7">
        <v>0.95704999999999996</v>
      </c>
      <c r="E28" s="7">
        <v>4.7852499999999996E-3</v>
      </c>
      <c r="F28" s="7">
        <v>4.9049001338655153E-3</v>
      </c>
    </row>
    <row r="29" spans="1:6" x14ac:dyDescent="0.2">
      <c r="A29" s="4" t="s">
        <v>782</v>
      </c>
      <c r="B29" s="11">
        <v>97.560599999999994</v>
      </c>
      <c r="C29" s="6">
        <v>5.0000000000000001E-3</v>
      </c>
      <c r="D29" s="7">
        <v>0.95704999999999996</v>
      </c>
      <c r="E29" s="7">
        <v>4.7852499999999996E-3</v>
      </c>
      <c r="F29" s="7">
        <v>4.9049001338655153E-3</v>
      </c>
    </row>
    <row r="30" spans="1:6" x14ac:dyDescent="0.2">
      <c r="A30" s="4" t="s">
        <v>782</v>
      </c>
      <c r="B30" s="11">
        <v>97.560599999999994</v>
      </c>
      <c r="C30" s="6">
        <v>5.0000000000000001E-3</v>
      </c>
      <c r="D30" s="7">
        <v>0.95704999999999996</v>
      </c>
      <c r="E30" s="7">
        <v>4.7852499999999996E-3</v>
      </c>
      <c r="F30" s="7">
        <v>4.9049001338655153E-3</v>
      </c>
    </row>
    <row r="31" spans="1:6" x14ac:dyDescent="0.2">
      <c r="A31" s="4" t="s">
        <v>782</v>
      </c>
      <c r="B31" s="11">
        <v>97.560599999999994</v>
      </c>
      <c r="C31" s="6">
        <v>5.0000000000000001E-3</v>
      </c>
      <c r="D31" s="7">
        <v>0.95704999999999996</v>
      </c>
      <c r="E31" s="7">
        <v>4.7852499999999996E-3</v>
      </c>
      <c r="F31" s="7">
        <v>4.9049001338655153E-3</v>
      </c>
    </row>
    <row r="32" spans="1:6" x14ac:dyDescent="0.2">
      <c r="A32" s="4" t="s">
        <v>926</v>
      </c>
      <c r="B32" s="11">
        <v>97.402000000000001</v>
      </c>
      <c r="C32" s="6">
        <v>6.0000000000000001E-3</v>
      </c>
      <c r="D32" s="7">
        <v>0.95306999999999997</v>
      </c>
      <c r="E32" s="7">
        <v>5.7184200000000001E-3</v>
      </c>
      <c r="F32" s="7">
        <v>5.8709472084762125E-3</v>
      </c>
    </row>
    <row r="33" spans="1:6" x14ac:dyDescent="0.2">
      <c r="A33" s="4" t="s">
        <v>781</v>
      </c>
      <c r="B33" s="11">
        <v>97.412000000000006</v>
      </c>
      <c r="C33" s="6">
        <v>6.0000000000000001E-3</v>
      </c>
      <c r="D33" s="7">
        <v>0.95421</v>
      </c>
      <c r="E33" s="7">
        <v>5.7252600000000002E-3</v>
      </c>
      <c r="F33" s="7">
        <v>5.8773662382458009E-3</v>
      </c>
    </row>
    <row r="34" spans="1:6" x14ac:dyDescent="0.2">
      <c r="A34" s="4" t="s">
        <v>911</v>
      </c>
      <c r="B34" s="11">
        <v>97.013999999999996</v>
      </c>
      <c r="C34" s="6">
        <v>7.0000000000000001E-3</v>
      </c>
      <c r="D34" s="7">
        <v>0.94715000000000005</v>
      </c>
      <c r="E34" s="7">
        <v>6.6300500000000002E-3</v>
      </c>
      <c r="F34" s="7">
        <v>6.8341167254210734E-3</v>
      </c>
    </row>
    <row r="35" spans="1:6" x14ac:dyDescent="0.2">
      <c r="A35" s="4" t="s">
        <v>785</v>
      </c>
      <c r="B35" s="11">
        <v>97.560599999999994</v>
      </c>
      <c r="C35" s="6">
        <v>7.0000000000000001E-3</v>
      </c>
      <c r="D35" s="7">
        <v>0.95704999999999996</v>
      </c>
      <c r="E35" s="7">
        <v>6.6993499999999997E-3</v>
      </c>
      <c r="F35" s="7">
        <v>6.8668601874117214E-3</v>
      </c>
    </row>
    <row r="36" spans="1:6" x14ac:dyDescent="0.2">
      <c r="A36" s="4" t="s">
        <v>785</v>
      </c>
      <c r="B36" s="11">
        <v>97.560599999999994</v>
      </c>
      <c r="C36" s="6">
        <v>7.0000000000000001E-3</v>
      </c>
      <c r="D36" s="7">
        <v>0.95704999999999996</v>
      </c>
      <c r="E36" s="7">
        <v>6.6993499999999997E-3</v>
      </c>
      <c r="F36" s="7">
        <v>6.8668601874117214E-3</v>
      </c>
    </row>
    <row r="37" spans="1:6" x14ac:dyDescent="0.2">
      <c r="A37" s="4" t="s">
        <v>906</v>
      </c>
      <c r="B37" s="11">
        <v>96.834699999999998</v>
      </c>
      <c r="C37" s="6">
        <v>8.0000000000000002E-3</v>
      </c>
      <c r="D37" s="7">
        <v>0.94579000000000002</v>
      </c>
      <c r="E37" s="7">
        <v>7.5663200000000005E-3</v>
      </c>
      <c r="F37" s="7">
        <v>7.8136453151607856E-3</v>
      </c>
    </row>
    <row r="38" spans="1:6" x14ac:dyDescent="0.2">
      <c r="A38" s="4" t="s">
        <v>922</v>
      </c>
      <c r="B38" s="11">
        <v>97.560599999999994</v>
      </c>
      <c r="C38" s="6">
        <v>0.01</v>
      </c>
      <c r="D38" s="7">
        <v>0.95704999999999996</v>
      </c>
      <c r="E38" s="7">
        <v>9.5704999999999991E-3</v>
      </c>
      <c r="F38" s="7">
        <v>9.8098002677310305E-3</v>
      </c>
    </row>
    <row r="39" spans="1:6" x14ac:dyDescent="0.2">
      <c r="A39" s="4" t="s">
        <v>785</v>
      </c>
      <c r="B39" s="11">
        <v>97.560599999999994</v>
      </c>
      <c r="C39" s="6">
        <v>0.01</v>
      </c>
      <c r="D39" s="7">
        <v>0.95704999999999996</v>
      </c>
      <c r="E39" s="7">
        <v>9.5704999999999991E-3</v>
      </c>
      <c r="F39" s="7">
        <v>9.8098002677310305E-3</v>
      </c>
    </row>
    <row r="40" spans="1:6" x14ac:dyDescent="0.2">
      <c r="A40" s="4" t="s">
        <v>785</v>
      </c>
      <c r="B40" s="11">
        <v>97.560599999999994</v>
      </c>
      <c r="C40" s="6">
        <v>0.01</v>
      </c>
      <c r="D40" s="7">
        <v>0.95704999999999996</v>
      </c>
      <c r="E40" s="7">
        <v>9.5704999999999991E-3</v>
      </c>
      <c r="F40" s="7">
        <v>9.8098002677310305E-3</v>
      </c>
    </row>
    <row r="41" spans="1:6" x14ac:dyDescent="0.2">
      <c r="A41" s="4" t="s">
        <v>921</v>
      </c>
      <c r="B41" s="11">
        <v>95.314700000000002</v>
      </c>
      <c r="C41" s="6">
        <v>1.2E-2</v>
      </c>
      <c r="D41" s="7">
        <v>0.91379999999999995</v>
      </c>
      <c r="E41" s="7">
        <v>1.0965599999999999E-2</v>
      </c>
      <c r="F41" s="7">
        <v>1.1504626253872698E-2</v>
      </c>
    </row>
    <row r="42" spans="1:6" x14ac:dyDescent="0.2">
      <c r="A42" s="4" t="s">
        <v>897</v>
      </c>
      <c r="B42" s="11">
        <v>96.98</v>
      </c>
      <c r="C42" s="6">
        <v>1.2E-2</v>
      </c>
      <c r="D42" s="7">
        <v>0.95450999999999997</v>
      </c>
      <c r="E42" s="7">
        <v>1.145412E-2</v>
      </c>
      <c r="F42" s="7">
        <v>1.1810806351825118E-2</v>
      </c>
    </row>
    <row r="43" spans="1:6" x14ac:dyDescent="0.2">
      <c r="A43" s="4" t="s">
        <v>923</v>
      </c>
      <c r="B43" s="11">
        <v>97.560599999999994</v>
      </c>
      <c r="C43" s="6">
        <v>1.4E-2</v>
      </c>
      <c r="D43" s="7">
        <v>0.95704999999999996</v>
      </c>
      <c r="E43" s="7">
        <v>1.3398699999999999E-2</v>
      </c>
      <c r="F43" s="7">
        <v>1.3733720374823443E-2</v>
      </c>
    </row>
    <row r="44" spans="1:6" x14ac:dyDescent="0.2">
      <c r="A44" s="4" t="s">
        <v>891</v>
      </c>
      <c r="B44" s="11">
        <v>97.365399999999994</v>
      </c>
      <c r="C44" s="6">
        <v>1.4999999999999999E-2</v>
      </c>
      <c r="D44" s="7">
        <v>0.95269999999999999</v>
      </c>
      <c r="E44" s="7">
        <v>1.4290499999999999E-2</v>
      </c>
      <c r="F44" s="7">
        <v>1.4677185119149103E-2</v>
      </c>
    </row>
    <row r="45" spans="1:6" x14ac:dyDescent="0.2">
      <c r="A45" s="4" t="s">
        <v>781</v>
      </c>
      <c r="B45" s="11">
        <v>97.412000000000006</v>
      </c>
      <c r="C45" s="6">
        <v>1.6E-2</v>
      </c>
      <c r="D45" s="7">
        <v>0.95421</v>
      </c>
      <c r="E45" s="7">
        <v>1.5267360000000001E-2</v>
      </c>
      <c r="F45" s="7">
        <v>1.5672976635322137E-2</v>
      </c>
    </row>
    <row r="46" spans="1:6" x14ac:dyDescent="0.2">
      <c r="A46" s="4" t="s">
        <v>923</v>
      </c>
      <c r="B46" s="11">
        <v>97.560599999999994</v>
      </c>
      <c r="C46" s="6">
        <v>1.6E-2</v>
      </c>
      <c r="D46" s="7">
        <v>0.95704999999999996</v>
      </c>
      <c r="E46" s="7">
        <v>1.53128E-2</v>
      </c>
      <c r="F46" s="7">
        <v>1.5695680428369649E-2</v>
      </c>
    </row>
    <row r="47" spans="1:6" x14ac:dyDescent="0.2">
      <c r="A47" s="4" t="s">
        <v>908</v>
      </c>
      <c r="B47" s="11">
        <v>97.580799999999996</v>
      </c>
      <c r="C47" s="6">
        <v>1.7000000000000001E-2</v>
      </c>
      <c r="D47" s="7">
        <v>0.95799999999999996</v>
      </c>
      <c r="E47" s="7">
        <v>1.6286000000000002E-2</v>
      </c>
      <c r="F47" s="7">
        <v>1.668975864104414E-2</v>
      </c>
    </row>
    <row r="48" spans="1:6" x14ac:dyDescent="0.2">
      <c r="A48" s="4" t="s">
        <v>781</v>
      </c>
      <c r="B48" s="11">
        <v>97.412000000000006</v>
      </c>
      <c r="C48" s="6">
        <v>2.5000000000000001E-2</v>
      </c>
      <c r="D48" s="7">
        <v>0.95421</v>
      </c>
      <c r="E48" s="7">
        <v>2.3855250000000001E-2</v>
      </c>
      <c r="F48" s="7">
        <v>2.4489025992690837E-2</v>
      </c>
    </row>
    <row r="49" spans="1:6" x14ac:dyDescent="0.2">
      <c r="A49" s="4" t="s">
        <v>914</v>
      </c>
      <c r="B49" s="11">
        <v>97.013999999999996</v>
      </c>
      <c r="C49" s="6">
        <v>2.5999999999999999E-2</v>
      </c>
      <c r="D49" s="7">
        <v>0.94715000000000005</v>
      </c>
      <c r="E49" s="7">
        <v>2.4625899999999999E-2</v>
      </c>
      <c r="F49" s="7">
        <v>2.5383862122992557E-2</v>
      </c>
    </row>
    <row r="50" spans="1:6" x14ac:dyDescent="0.2">
      <c r="A50" s="4" t="s">
        <v>781</v>
      </c>
      <c r="B50" s="11">
        <v>97.412000000000006</v>
      </c>
      <c r="C50" s="6">
        <v>2.5999999999999999E-2</v>
      </c>
      <c r="D50" s="7">
        <v>0.95421</v>
      </c>
      <c r="E50" s="7">
        <v>2.4809459999999998E-2</v>
      </c>
      <c r="F50" s="7">
        <v>2.5468587032398467E-2</v>
      </c>
    </row>
    <row r="51" spans="1:6" x14ac:dyDescent="0.2">
      <c r="A51" s="4" t="s">
        <v>912</v>
      </c>
      <c r="B51" s="11">
        <v>97.013999999999996</v>
      </c>
      <c r="C51" s="6">
        <v>2.9000000000000001E-2</v>
      </c>
      <c r="D51" s="7">
        <v>0.94715000000000005</v>
      </c>
      <c r="E51" s="7">
        <v>2.7467350000000001E-2</v>
      </c>
      <c r="F51" s="7">
        <v>2.8312769291030163E-2</v>
      </c>
    </row>
    <row r="52" spans="1:6" x14ac:dyDescent="0.2">
      <c r="A52" s="4" t="s">
        <v>781</v>
      </c>
      <c r="B52" s="11">
        <v>97.412000000000006</v>
      </c>
      <c r="C52" s="6">
        <v>2.9000000000000001E-2</v>
      </c>
      <c r="D52" s="7">
        <v>0.95421</v>
      </c>
      <c r="E52" s="7">
        <v>2.767209E-2</v>
      </c>
      <c r="F52" s="7">
        <v>2.840727015152137E-2</v>
      </c>
    </row>
    <row r="53" spans="1:6" x14ac:dyDescent="0.2">
      <c r="A53" s="4" t="s">
        <v>908</v>
      </c>
      <c r="B53" s="11">
        <v>97.580799999999996</v>
      </c>
      <c r="C53" s="6">
        <v>3.1E-2</v>
      </c>
      <c r="D53" s="7">
        <v>0.95799999999999996</v>
      </c>
      <c r="E53" s="7">
        <v>2.9697999999999999E-2</v>
      </c>
      <c r="F53" s="7">
        <v>3.0434265757198136E-2</v>
      </c>
    </row>
    <row r="54" spans="1:6" x14ac:dyDescent="0.2">
      <c r="A54" s="4" t="s">
        <v>908</v>
      </c>
      <c r="B54" s="11">
        <v>97.580799999999996</v>
      </c>
      <c r="C54" s="6">
        <v>3.1E-2</v>
      </c>
      <c r="D54" s="7">
        <v>0.95799999999999996</v>
      </c>
      <c r="E54" s="7">
        <v>2.9697999999999999E-2</v>
      </c>
      <c r="F54" s="7">
        <v>3.0434265757198136E-2</v>
      </c>
    </row>
    <row r="55" spans="1:6" x14ac:dyDescent="0.2">
      <c r="A55" s="4" t="s">
        <v>927</v>
      </c>
      <c r="B55" s="11">
        <v>97.57</v>
      </c>
      <c r="C55" s="6">
        <v>3.5000000000000003E-2</v>
      </c>
      <c r="D55" s="7">
        <v>0.95492999999999995</v>
      </c>
      <c r="E55" s="7">
        <v>3.3422550000000002E-2</v>
      </c>
      <c r="F55" s="7">
        <v>3.4254945167572007E-2</v>
      </c>
    </row>
    <row r="56" spans="1:6" x14ac:dyDescent="0.2">
      <c r="A56" s="4" t="s">
        <v>785</v>
      </c>
      <c r="B56" s="11">
        <v>97.560599999999994</v>
      </c>
      <c r="C56" s="6">
        <v>3.5000000000000003E-2</v>
      </c>
      <c r="D56" s="7">
        <v>0.95704999999999996</v>
      </c>
      <c r="E56" s="7">
        <v>3.3496749999999999E-2</v>
      </c>
      <c r="F56" s="7">
        <v>3.4334300937058609E-2</v>
      </c>
    </row>
    <row r="57" spans="1:6" x14ac:dyDescent="0.2">
      <c r="A57" s="4" t="s">
        <v>789</v>
      </c>
      <c r="B57" s="11">
        <v>98.088800000000006</v>
      </c>
      <c r="C57" s="6">
        <v>3.5000000000000003E-2</v>
      </c>
      <c r="D57" s="7">
        <v>0.96765000000000001</v>
      </c>
      <c r="E57" s="7">
        <v>3.3867750000000002E-2</v>
      </c>
      <c r="F57" s="7">
        <v>3.452764229963054E-2</v>
      </c>
    </row>
    <row r="58" spans="1:6" x14ac:dyDescent="0.2">
      <c r="A58" s="4" t="s">
        <v>923</v>
      </c>
      <c r="B58" s="11">
        <v>97.560599999999994</v>
      </c>
      <c r="C58" s="6">
        <v>3.7999999999999999E-2</v>
      </c>
      <c r="D58" s="7">
        <v>0.95704999999999996</v>
      </c>
      <c r="E58" s="7">
        <v>3.6367899999999995E-2</v>
      </c>
      <c r="F58" s="7">
        <v>3.7277241017377914E-2</v>
      </c>
    </row>
    <row r="59" spans="1:6" x14ac:dyDescent="0.2">
      <c r="A59" s="4" t="s">
        <v>795</v>
      </c>
      <c r="B59" s="11">
        <v>98.180499999999995</v>
      </c>
      <c r="C59" s="6">
        <v>3.9E-2</v>
      </c>
      <c r="D59" s="7">
        <v>0.96921999999999997</v>
      </c>
      <c r="E59" s="7">
        <v>3.7799579999999999E-2</v>
      </c>
      <c r="F59" s="7">
        <v>3.8500089121566911E-2</v>
      </c>
    </row>
    <row r="60" spans="1:6" x14ac:dyDescent="0.2">
      <c r="A60" s="4" t="s">
        <v>908</v>
      </c>
      <c r="B60" s="11">
        <v>97.580799999999996</v>
      </c>
      <c r="C60" s="6">
        <v>0.04</v>
      </c>
      <c r="D60" s="7">
        <v>0.95799999999999996</v>
      </c>
      <c r="E60" s="7">
        <v>3.832E-2</v>
      </c>
      <c r="F60" s="7">
        <v>3.9270020331868563E-2</v>
      </c>
    </row>
    <row r="61" spans="1:6" x14ac:dyDescent="0.2">
      <c r="A61" s="4" t="s">
        <v>911</v>
      </c>
      <c r="B61" s="11">
        <v>97.013999999999996</v>
      </c>
      <c r="C61" s="6">
        <v>4.8000000000000001E-2</v>
      </c>
      <c r="D61" s="7">
        <v>0.94715000000000005</v>
      </c>
      <c r="E61" s="7">
        <v>4.5463200000000002E-2</v>
      </c>
      <c r="F61" s="7">
        <v>4.6862514688601649E-2</v>
      </c>
    </row>
    <row r="62" spans="1:6" x14ac:dyDescent="0.2">
      <c r="A62" s="4" t="s">
        <v>914</v>
      </c>
      <c r="B62" s="11">
        <v>97.013999999999996</v>
      </c>
      <c r="C62" s="6">
        <v>0.05</v>
      </c>
      <c r="D62" s="7">
        <v>0.94715000000000005</v>
      </c>
      <c r="E62" s="7">
        <v>4.7357500000000004E-2</v>
      </c>
      <c r="F62" s="7">
        <v>4.8815119467293382E-2</v>
      </c>
    </row>
    <row r="63" spans="1:6" x14ac:dyDescent="0.2">
      <c r="A63" s="4" t="s">
        <v>914</v>
      </c>
      <c r="B63" s="11">
        <v>97.013999999999996</v>
      </c>
      <c r="C63" s="6">
        <v>5.0999999999999997E-2</v>
      </c>
      <c r="D63" s="7">
        <v>0.94715000000000005</v>
      </c>
      <c r="E63" s="7">
        <v>4.8304649999999998E-2</v>
      </c>
      <c r="F63" s="7">
        <v>4.9791421856639248E-2</v>
      </c>
    </row>
    <row r="64" spans="1:6" x14ac:dyDescent="0.2">
      <c r="A64" s="4" t="s">
        <v>908</v>
      </c>
      <c r="B64" s="11">
        <v>97.580799999999996</v>
      </c>
      <c r="C64" s="6">
        <v>5.0999999999999997E-2</v>
      </c>
      <c r="D64" s="7">
        <v>0.95799999999999996</v>
      </c>
      <c r="E64" s="7">
        <v>4.8857999999999992E-2</v>
      </c>
      <c r="F64" s="7">
        <v>5.0069275923132407E-2</v>
      </c>
    </row>
    <row r="65" spans="1:6" x14ac:dyDescent="0.2">
      <c r="A65" s="35" t="s">
        <v>911</v>
      </c>
      <c r="B65" s="11">
        <v>97.013999999999996</v>
      </c>
      <c r="C65" s="6">
        <v>5.6000000000000001E-2</v>
      </c>
      <c r="D65" s="7">
        <v>0.94715000000000005</v>
      </c>
      <c r="E65" s="7">
        <v>5.3040400000000001E-2</v>
      </c>
      <c r="F65" s="7">
        <v>5.4672933803368587E-2</v>
      </c>
    </row>
    <row r="66" spans="1:6" x14ac:dyDescent="0.2">
      <c r="A66" s="4" t="s">
        <v>927</v>
      </c>
      <c r="B66" s="11">
        <v>97.57</v>
      </c>
      <c r="C66" s="6">
        <v>5.6000000000000001E-2</v>
      </c>
      <c r="D66" s="7">
        <v>0.95492999999999995</v>
      </c>
      <c r="E66" s="7">
        <v>5.3476079999999995E-2</v>
      </c>
      <c r="F66" s="7">
        <v>5.4807912268115197E-2</v>
      </c>
    </row>
    <row r="67" spans="1:6" x14ac:dyDescent="0.2">
      <c r="A67" s="4" t="s">
        <v>908</v>
      </c>
      <c r="B67" s="11">
        <v>97.580799999999996</v>
      </c>
      <c r="C67" s="6">
        <v>0.06</v>
      </c>
      <c r="D67" s="7">
        <v>0.95799999999999996</v>
      </c>
      <c r="E67" s="7">
        <v>5.7479999999999996E-2</v>
      </c>
      <c r="F67" s="7">
        <v>5.8905030497802845E-2</v>
      </c>
    </row>
    <row r="68" spans="1:6" x14ac:dyDescent="0.2">
      <c r="A68" s="4" t="s">
        <v>908</v>
      </c>
      <c r="B68" s="11">
        <v>97.580799999999996</v>
      </c>
      <c r="C68" s="6">
        <v>6.0999999999999999E-2</v>
      </c>
      <c r="D68" s="7">
        <v>0.95799999999999996</v>
      </c>
      <c r="E68" s="7">
        <v>5.8437999999999997E-2</v>
      </c>
      <c r="F68" s="7">
        <v>5.9886781006099558E-2</v>
      </c>
    </row>
    <row r="69" spans="1:6" x14ac:dyDescent="0.2">
      <c r="A69" s="4" t="s">
        <v>908</v>
      </c>
      <c r="B69" s="11">
        <v>97.580799999999996</v>
      </c>
      <c r="C69" s="6">
        <v>7.1999999999999995E-2</v>
      </c>
      <c r="D69" s="7">
        <v>0.95799999999999996</v>
      </c>
      <c r="E69" s="7">
        <v>6.8975999999999996E-2</v>
      </c>
      <c r="F69" s="7">
        <v>7.0686036597363416E-2</v>
      </c>
    </row>
    <row r="70" spans="1:6" x14ac:dyDescent="0.2">
      <c r="A70" s="4" t="s">
        <v>914</v>
      </c>
      <c r="B70" s="11">
        <v>97.013999999999996</v>
      </c>
      <c r="C70" s="6">
        <v>7.5999999999999998E-2</v>
      </c>
      <c r="D70" s="7">
        <v>0.94715000000000005</v>
      </c>
      <c r="E70" s="7">
        <v>7.1983400000000003E-2</v>
      </c>
      <c r="F70" s="7">
        <v>7.4198981590285942E-2</v>
      </c>
    </row>
    <row r="71" spans="1:6" x14ac:dyDescent="0.2">
      <c r="A71" s="4" t="s">
        <v>914</v>
      </c>
      <c r="B71" s="11">
        <v>97.013999999999996</v>
      </c>
      <c r="C71" s="6">
        <v>8.2000000000000003E-2</v>
      </c>
      <c r="D71" s="7">
        <v>0.94715000000000005</v>
      </c>
      <c r="E71" s="7">
        <v>7.7666300000000008E-2</v>
      </c>
      <c r="F71" s="7">
        <v>8.0056795926361154E-2</v>
      </c>
    </row>
    <row r="72" spans="1:6" x14ac:dyDescent="0.2">
      <c r="A72" s="4" t="s">
        <v>920</v>
      </c>
      <c r="B72" s="11">
        <v>96.520399999999995</v>
      </c>
      <c r="C72" s="6">
        <v>8.5999999999999993E-2</v>
      </c>
      <c r="D72" s="7">
        <v>0.93757000000000001</v>
      </c>
      <c r="E72" s="7">
        <v>8.0631019999999998E-2</v>
      </c>
      <c r="F72" s="7">
        <v>8.3537801335261772E-2</v>
      </c>
    </row>
    <row r="73" spans="1:6" x14ac:dyDescent="0.2">
      <c r="A73" s="4" t="s">
        <v>905</v>
      </c>
      <c r="B73" s="11">
        <v>97.367999999999995</v>
      </c>
      <c r="C73" s="6">
        <v>8.6999999999999994E-2</v>
      </c>
      <c r="D73" s="7">
        <v>0.95221999999999996</v>
      </c>
      <c r="E73" s="7">
        <v>8.2843139999999996E-2</v>
      </c>
      <c r="F73" s="7">
        <v>8.508251170815874E-2</v>
      </c>
    </row>
    <row r="74" spans="1:6" x14ac:dyDescent="0.2">
      <c r="A74" s="4" t="s">
        <v>782</v>
      </c>
      <c r="B74" s="11">
        <v>97.560599999999994</v>
      </c>
      <c r="C74" s="6">
        <v>8.7999999999999995E-2</v>
      </c>
      <c r="D74" s="7">
        <v>0.95704999999999996</v>
      </c>
      <c r="E74" s="7">
        <v>8.4220399999999987E-2</v>
      </c>
      <c r="F74" s="7">
        <v>8.6326242356033062E-2</v>
      </c>
    </row>
    <row r="75" spans="1:6" x14ac:dyDescent="0.2">
      <c r="A75" s="4" t="s">
        <v>912</v>
      </c>
      <c r="B75" s="11">
        <v>97.013999999999996</v>
      </c>
      <c r="C75" s="6">
        <v>9.7000000000000003E-2</v>
      </c>
      <c r="D75" s="7">
        <v>0.94715000000000005</v>
      </c>
      <c r="E75" s="7">
        <v>9.1873550000000012E-2</v>
      </c>
      <c r="F75" s="7">
        <v>9.4701331766549171E-2</v>
      </c>
    </row>
    <row r="76" spans="1:6" x14ac:dyDescent="0.2">
      <c r="A76" s="4" t="s">
        <v>910</v>
      </c>
      <c r="B76" s="11">
        <v>97.221000000000004</v>
      </c>
      <c r="C76" s="6">
        <v>0.10199999999999999</v>
      </c>
      <c r="D76" s="7">
        <v>0.95013000000000003</v>
      </c>
      <c r="E76" s="7">
        <v>9.6913260000000001E-2</v>
      </c>
      <c r="F76" s="7">
        <v>9.9683463449254786E-2</v>
      </c>
    </row>
    <row r="77" spans="1:6" x14ac:dyDescent="0.2">
      <c r="A77" s="4" t="s">
        <v>908</v>
      </c>
      <c r="B77" s="11">
        <v>97.580799999999996</v>
      </c>
      <c r="C77" s="6">
        <v>0.104</v>
      </c>
      <c r="D77" s="7">
        <v>0.95799999999999996</v>
      </c>
      <c r="E77" s="7">
        <v>9.9631999999999998E-2</v>
      </c>
      <c r="F77" s="7">
        <v>0.10210205286285827</v>
      </c>
    </row>
    <row r="78" spans="1:6" x14ac:dyDescent="0.2">
      <c r="A78" s="4" t="s">
        <v>912</v>
      </c>
      <c r="B78" s="11">
        <v>97.013999999999996</v>
      </c>
      <c r="C78" s="6">
        <v>0.107</v>
      </c>
      <c r="D78" s="7">
        <v>0.94715000000000005</v>
      </c>
      <c r="E78" s="7">
        <v>0.10134505000000001</v>
      </c>
      <c r="F78" s="7">
        <v>0.10446435566000783</v>
      </c>
    </row>
    <row r="79" spans="1:6" x14ac:dyDescent="0.2">
      <c r="A79" s="35" t="s">
        <v>795</v>
      </c>
      <c r="B79" s="11">
        <v>98.180499999999995</v>
      </c>
      <c r="C79" s="6">
        <v>0.12</v>
      </c>
      <c r="D79" s="7">
        <v>0.96921999999999997</v>
      </c>
      <c r="E79" s="7">
        <v>0.11630639999999999</v>
      </c>
      <c r="F79" s="7">
        <v>0.11846181268174434</v>
      </c>
    </row>
    <row r="80" spans="1:6" x14ac:dyDescent="0.2">
      <c r="A80" s="4" t="s">
        <v>926</v>
      </c>
      <c r="B80" s="11">
        <v>97.402000000000001</v>
      </c>
      <c r="C80" s="6">
        <v>0.152</v>
      </c>
      <c r="D80" s="7">
        <v>0.95306999999999997</v>
      </c>
      <c r="E80" s="7">
        <v>0.14486663999999999</v>
      </c>
      <c r="F80" s="7">
        <v>0.1487306626147307</v>
      </c>
    </row>
    <row r="81" spans="1:6" x14ac:dyDescent="0.2">
      <c r="A81" s="4" t="s">
        <v>783</v>
      </c>
      <c r="B81" s="11">
        <v>97.560599999999994</v>
      </c>
      <c r="C81" s="6">
        <v>0.159</v>
      </c>
      <c r="D81" s="7">
        <v>0.95704999999999996</v>
      </c>
      <c r="E81" s="7">
        <v>0.15217095</v>
      </c>
      <c r="F81" s="7">
        <v>0.15597582425692338</v>
      </c>
    </row>
    <row r="82" spans="1:6" x14ac:dyDescent="0.2">
      <c r="A82" s="35" t="s">
        <v>789</v>
      </c>
      <c r="B82" s="11">
        <v>98.088800000000006</v>
      </c>
      <c r="C82" s="6">
        <v>0.161</v>
      </c>
      <c r="D82" s="7">
        <v>0.96765000000000001</v>
      </c>
      <c r="E82" s="7">
        <v>0.15579165</v>
      </c>
      <c r="F82" s="7">
        <v>0.15882715457830046</v>
      </c>
    </row>
    <row r="83" spans="1:6" x14ac:dyDescent="0.2">
      <c r="A83" s="35" t="s">
        <v>911</v>
      </c>
      <c r="B83" s="11">
        <v>97.013999999999996</v>
      </c>
      <c r="C83" s="6">
        <v>0.189</v>
      </c>
      <c r="D83" s="7">
        <v>0.94715000000000005</v>
      </c>
      <c r="E83" s="7">
        <v>0.17901135000000001</v>
      </c>
      <c r="F83" s="7">
        <v>0.184521151586369</v>
      </c>
    </row>
    <row r="84" spans="1:6" x14ac:dyDescent="0.2">
      <c r="A84" s="4" t="s">
        <v>781</v>
      </c>
      <c r="B84" s="11">
        <v>97.412000000000006</v>
      </c>
      <c r="C84" s="6">
        <v>0.20499999999999999</v>
      </c>
      <c r="D84" s="7">
        <v>0.95421</v>
      </c>
      <c r="E84" s="7">
        <v>0.19561304999999998</v>
      </c>
      <c r="F84" s="7">
        <v>0.20081001314006483</v>
      </c>
    </row>
    <row r="85" spans="1:6" x14ac:dyDescent="0.2">
      <c r="A85" s="4" t="s">
        <v>920</v>
      </c>
      <c r="B85" s="11">
        <v>96.520399999999995</v>
      </c>
      <c r="C85" s="6">
        <v>0.219</v>
      </c>
      <c r="D85" s="7">
        <v>0.93757000000000001</v>
      </c>
      <c r="E85" s="7">
        <v>0.20532783000000002</v>
      </c>
      <c r="F85" s="7">
        <v>0.21272998247002708</v>
      </c>
    </row>
    <row r="86" spans="1:6" x14ac:dyDescent="0.2">
      <c r="A86" s="4" t="s">
        <v>911</v>
      </c>
      <c r="B86" s="11">
        <v>97.013999999999996</v>
      </c>
      <c r="C86" s="6">
        <v>0.223</v>
      </c>
      <c r="D86" s="7">
        <v>0.94715000000000005</v>
      </c>
      <c r="E86" s="7">
        <v>0.21121445000000003</v>
      </c>
      <c r="F86" s="7">
        <v>0.2177154328241285</v>
      </c>
    </row>
    <row r="87" spans="1:6" x14ac:dyDescent="0.2">
      <c r="A87" s="4" t="s">
        <v>902</v>
      </c>
      <c r="B87" s="11">
        <v>97.265500000000003</v>
      </c>
      <c r="C87" s="6">
        <v>0.23799999999999999</v>
      </c>
      <c r="D87" s="7">
        <v>0.95062999999999998</v>
      </c>
      <c r="E87" s="7">
        <v>0.22624993999999998</v>
      </c>
      <c r="F87" s="7">
        <v>0.23261067901774007</v>
      </c>
    </row>
    <row r="88" spans="1:6" x14ac:dyDescent="0.2">
      <c r="A88" s="4" t="s">
        <v>791</v>
      </c>
      <c r="B88" s="11">
        <v>98.040700000000001</v>
      </c>
      <c r="C88" s="6">
        <v>0.23899999999999999</v>
      </c>
      <c r="D88" s="7">
        <v>0.96621999999999997</v>
      </c>
      <c r="E88" s="7">
        <v>0.23092657999999999</v>
      </c>
      <c r="F88" s="7">
        <v>0.23554154550100109</v>
      </c>
    </row>
    <row r="89" spans="1:6" x14ac:dyDescent="0.2">
      <c r="A89" s="35" t="s">
        <v>911</v>
      </c>
      <c r="B89" s="11">
        <v>97.013999999999996</v>
      </c>
      <c r="C89" s="6">
        <v>0.33900000000000002</v>
      </c>
      <c r="D89" s="7">
        <v>0.94715000000000005</v>
      </c>
      <c r="E89" s="7">
        <v>0.32108385000000006</v>
      </c>
      <c r="F89" s="7">
        <v>0.33096650998824917</v>
      </c>
    </row>
    <row r="90" spans="1:6" x14ac:dyDescent="0.2">
      <c r="A90" s="4" t="s">
        <v>912</v>
      </c>
      <c r="B90" s="11">
        <v>97.013999999999996</v>
      </c>
      <c r="C90" s="6">
        <v>0.36799999999999999</v>
      </c>
      <c r="D90" s="7">
        <v>0.94715000000000005</v>
      </c>
      <c r="E90" s="7">
        <v>0.34855120000000001</v>
      </c>
      <c r="F90" s="7">
        <v>0.35927927927927927</v>
      </c>
    </row>
    <row r="91" spans="1:6" x14ac:dyDescent="0.2">
      <c r="A91" s="34" t="s">
        <v>793</v>
      </c>
      <c r="B91" s="11">
        <v>98.157300000000006</v>
      </c>
      <c r="C91" s="36">
        <v>0.501</v>
      </c>
      <c r="D91" s="7">
        <v>0.97506999999999999</v>
      </c>
      <c r="E91" s="37">
        <v>0.48851007000000002</v>
      </c>
      <c r="F91" s="7">
        <v>0.49768083474178693</v>
      </c>
    </row>
    <row r="92" spans="1:6" x14ac:dyDescent="0.2">
      <c r="A92" s="34" t="s">
        <v>790</v>
      </c>
      <c r="B92" s="11">
        <v>98.196899999999999</v>
      </c>
      <c r="C92" s="36">
        <v>0.54300000000000004</v>
      </c>
      <c r="D92" s="7">
        <v>0.96867000000000003</v>
      </c>
      <c r="E92" s="37">
        <v>0.52598781000000006</v>
      </c>
      <c r="F92" s="7">
        <v>0.53564604381604719</v>
      </c>
    </row>
    <row r="93" spans="1:6" x14ac:dyDescent="0.2">
      <c r="A93" s="34" t="s">
        <v>788</v>
      </c>
      <c r="B93" s="11">
        <v>97.9178</v>
      </c>
      <c r="C93" s="36">
        <v>0.66700000000000004</v>
      </c>
      <c r="D93" s="7">
        <v>0.96594000000000002</v>
      </c>
      <c r="E93" s="37">
        <v>0.64428198000000003</v>
      </c>
      <c r="F93" s="7">
        <v>0.65798249143669485</v>
      </c>
    </row>
    <row r="94" spans="1:6" x14ac:dyDescent="0.2">
      <c r="A94" s="34" t="s">
        <v>791</v>
      </c>
      <c r="B94" s="11">
        <v>98.040700000000001</v>
      </c>
      <c r="C94" s="36">
        <v>0.66800000000000004</v>
      </c>
      <c r="D94" s="7">
        <v>0.96621999999999997</v>
      </c>
      <c r="E94" s="37">
        <v>0.64543496</v>
      </c>
      <c r="F94" s="7">
        <v>0.65833369202790271</v>
      </c>
    </row>
    <row r="95" spans="1:6" x14ac:dyDescent="0.2">
      <c r="A95" s="34" t="s">
        <v>793</v>
      </c>
      <c r="B95" s="11">
        <v>98.157300000000006</v>
      </c>
      <c r="C95" s="36">
        <v>0.78100000000000003</v>
      </c>
      <c r="D95" s="7">
        <v>0.97506999999999999</v>
      </c>
      <c r="E95" s="37">
        <v>0.76152967000000005</v>
      </c>
      <c r="F95" s="7">
        <v>0.77582581224218683</v>
      </c>
    </row>
    <row r="96" spans="1:6" x14ac:dyDescent="0.2">
      <c r="A96" s="34" t="s">
        <v>791</v>
      </c>
      <c r="B96" s="11">
        <v>98.040700000000001</v>
      </c>
      <c r="C96" s="36">
        <v>0.84599999999999997</v>
      </c>
      <c r="D96" s="7">
        <v>0.96621999999999997</v>
      </c>
      <c r="E96" s="37">
        <v>0.81742211999999992</v>
      </c>
      <c r="F96" s="7">
        <v>0.8337579393047988</v>
      </c>
    </row>
    <row r="97" spans="1:6" x14ac:dyDescent="0.2">
      <c r="A97" s="34" t="s">
        <v>796</v>
      </c>
      <c r="B97" s="11">
        <v>97.799099999999996</v>
      </c>
      <c r="C97" s="36">
        <v>0.88600000000000001</v>
      </c>
      <c r="D97" s="7">
        <v>0.96326000000000001</v>
      </c>
      <c r="E97" s="37">
        <v>0.85344836000000002</v>
      </c>
      <c r="F97" s="7">
        <v>0.87265461543102141</v>
      </c>
    </row>
    <row r="98" spans="1:6" x14ac:dyDescent="0.2">
      <c r="A98" s="34" t="s">
        <v>789</v>
      </c>
      <c r="B98" s="11">
        <v>98.088800000000006</v>
      </c>
      <c r="C98" s="36">
        <v>1.0660000000000001</v>
      </c>
      <c r="D98" s="7">
        <v>0.96765000000000001</v>
      </c>
      <c r="E98" s="37">
        <v>1.0315149000000001</v>
      </c>
      <c r="F98" s="7">
        <v>1.0516133340401759</v>
      </c>
    </row>
    <row r="99" spans="1:6" x14ac:dyDescent="0.2">
      <c r="A99" s="34" t="s">
        <v>790</v>
      </c>
      <c r="B99" s="11">
        <v>98.196899999999999</v>
      </c>
      <c r="C99" s="36">
        <v>1.24</v>
      </c>
      <c r="D99" s="7">
        <v>0.96867000000000003</v>
      </c>
      <c r="E99" s="37">
        <v>1.2011508</v>
      </c>
      <c r="F99" s="7">
        <v>1.2232064352336989</v>
      </c>
    </row>
    <row r="100" spans="1:6" x14ac:dyDescent="0.2">
      <c r="A100" s="4" t="s">
        <v>911</v>
      </c>
      <c r="B100" s="11">
        <v>97.013999999999996</v>
      </c>
      <c r="C100" s="6">
        <v>2.1110000000000002</v>
      </c>
      <c r="D100" s="7">
        <v>0.94715000000000005</v>
      </c>
      <c r="E100" s="7">
        <v>1.9994336500000003</v>
      </c>
      <c r="F100" s="7">
        <v>2.0609743439091268</v>
      </c>
    </row>
    <row r="101" spans="1:6" ht="14.25" customHeight="1" x14ac:dyDescent="0.2">
      <c r="A101" s="34" t="s">
        <v>788</v>
      </c>
      <c r="B101" s="11">
        <v>97.9178</v>
      </c>
      <c r="C101" s="36">
        <v>4.9870000000000001</v>
      </c>
      <c r="D101" s="7">
        <v>0.96594000000000002</v>
      </c>
      <c r="E101" s="37">
        <v>4.8171427800000002</v>
      </c>
      <c r="F101" s="7">
        <v>4.9195782380731599</v>
      </c>
    </row>
    <row r="102" spans="1:6" x14ac:dyDescent="0.2">
      <c r="A102" s="4" t="s">
        <v>799</v>
      </c>
      <c r="B102" s="11">
        <v>95.138000000000005</v>
      </c>
      <c r="C102" s="6">
        <v>0</v>
      </c>
      <c r="D102" s="7">
        <v>0.95189999999999997</v>
      </c>
      <c r="E102" s="7">
        <v>0</v>
      </c>
      <c r="F102" s="7">
        <v>0</v>
      </c>
    </row>
    <row r="103" spans="1:6" x14ac:dyDescent="0.2">
      <c r="A103" s="4" t="s">
        <v>799</v>
      </c>
      <c r="B103" s="11">
        <v>95.138000000000005</v>
      </c>
      <c r="C103" s="6">
        <v>0</v>
      </c>
      <c r="D103" s="7">
        <v>0.95189999999999997</v>
      </c>
      <c r="E103" s="7">
        <v>0</v>
      </c>
      <c r="F103" s="7">
        <v>0</v>
      </c>
    </row>
    <row r="104" spans="1:6" x14ac:dyDescent="0.2">
      <c r="A104" s="4" t="s">
        <v>813</v>
      </c>
      <c r="B104" s="11">
        <v>70.441999999999993</v>
      </c>
      <c r="C104" s="6">
        <v>0</v>
      </c>
      <c r="D104" s="7">
        <v>0.46043000000000001</v>
      </c>
      <c r="E104" s="7">
        <v>0</v>
      </c>
      <c r="F104" s="7">
        <v>0</v>
      </c>
    </row>
    <row r="105" spans="1:6" x14ac:dyDescent="0.2">
      <c r="A105" s="4" t="s">
        <v>822</v>
      </c>
      <c r="B105" s="11">
        <v>88.968999999999994</v>
      </c>
      <c r="C105" s="6">
        <v>0</v>
      </c>
      <c r="D105" s="7">
        <v>0.77876000000000001</v>
      </c>
      <c r="E105" s="7">
        <v>0</v>
      </c>
      <c r="F105" s="7">
        <v>0</v>
      </c>
    </row>
    <row r="106" spans="1:6" x14ac:dyDescent="0.2">
      <c r="A106" s="4" t="s">
        <v>909</v>
      </c>
      <c r="B106" s="11">
        <v>94.69</v>
      </c>
      <c r="C106" s="6">
        <v>1E-3</v>
      </c>
      <c r="D106" s="7">
        <v>0.95101000000000002</v>
      </c>
      <c r="E106" s="7">
        <v>9.5101000000000007E-4</v>
      </c>
      <c r="F106" s="7">
        <v>1.0043404794592883E-3</v>
      </c>
    </row>
    <row r="107" spans="1:6" x14ac:dyDescent="0.2">
      <c r="A107" s="4" t="s">
        <v>786</v>
      </c>
      <c r="B107" s="11">
        <v>94.826999999999998</v>
      </c>
      <c r="C107" s="6">
        <v>5.0000000000000001E-3</v>
      </c>
      <c r="D107" s="7">
        <v>0.95250000000000001</v>
      </c>
      <c r="E107" s="7">
        <v>4.7625000000000002E-3</v>
      </c>
      <c r="F107" s="7">
        <v>5.0223037742415143E-3</v>
      </c>
    </row>
    <row r="108" spans="1:6" x14ac:dyDescent="0.2">
      <c r="A108" s="4" t="s">
        <v>811</v>
      </c>
      <c r="B108" s="11">
        <v>80.179000000000002</v>
      </c>
      <c r="C108" s="6">
        <v>6.0000000000000001E-3</v>
      </c>
      <c r="D108" s="7">
        <v>0.61031000000000002</v>
      </c>
      <c r="E108" s="7">
        <v>3.6618600000000003E-3</v>
      </c>
      <c r="F108" s="7">
        <v>4.5671061001010243E-3</v>
      </c>
    </row>
    <row r="109" spans="1:6" x14ac:dyDescent="0.2">
      <c r="A109" s="4" t="s">
        <v>797</v>
      </c>
      <c r="B109" s="11">
        <v>95.337999999999994</v>
      </c>
      <c r="C109" s="6">
        <v>6.0000000000000001E-3</v>
      </c>
      <c r="D109" s="7">
        <v>0.95499999999999996</v>
      </c>
      <c r="E109" s="7">
        <v>5.7299999999999999E-3</v>
      </c>
      <c r="F109" s="7">
        <v>6.0101953051249248E-3</v>
      </c>
    </row>
    <row r="110" spans="1:6" x14ac:dyDescent="0.2">
      <c r="A110" s="4" t="s">
        <v>916</v>
      </c>
      <c r="B110" s="11">
        <v>95.047700000000006</v>
      </c>
      <c r="C110" s="6">
        <v>8.0000000000000002E-3</v>
      </c>
      <c r="D110" s="7">
        <v>0.95108999999999999</v>
      </c>
      <c r="E110" s="7">
        <v>7.6087200000000002E-3</v>
      </c>
      <c r="F110" s="7">
        <v>8.0051595146437005E-3</v>
      </c>
    </row>
    <row r="111" spans="1:6" x14ac:dyDescent="0.2">
      <c r="A111" s="4" t="s">
        <v>869</v>
      </c>
      <c r="B111" s="11">
        <v>95.95</v>
      </c>
      <c r="C111" s="6">
        <v>8.9999999999999993E-3</v>
      </c>
      <c r="D111" s="7">
        <v>0.95904999999999996</v>
      </c>
      <c r="E111" s="7">
        <v>8.6314499999999988E-3</v>
      </c>
      <c r="F111" s="7">
        <v>8.9957790515893688E-3</v>
      </c>
    </row>
    <row r="112" spans="1:6" x14ac:dyDescent="0.2">
      <c r="A112" s="4" t="s">
        <v>800</v>
      </c>
      <c r="B112" s="11">
        <v>95.617999999999995</v>
      </c>
      <c r="C112" s="6">
        <v>1.0999999999999999E-2</v>
      </c>
      <c r="D112" s="7">
        <v>0.95655000000000001</v>
      </c>
      <c r="E112" s="7">
        <v>1.052205E-2</v>
      </c>
      <c r="F112" s="7">
        <v>1.1004256520738774E-2</v>
      </c>
    </row>
    <row r="113" spans="1:6" x14ac:dyDescent="0.2">
      <c r="A113" s="4" t="s">
        <v>799</v>
      </c>
      <c r="B113" s="11">
        <v>95.138000000000005</v>
      </c>
      <c r="C113" s="6">
        <v>1.2E-2</v>
      </c>
      <c r="D113" s="7">
        <v>0.95189999999999997</v>
      </c>
      <c r="E113" s="7">
        <v>1.14228E-2</v>
      </c>
      <c r="F113" s="7">
        <v>1.2006558893396961E-2</v>
      </c>
    </row>
    <row r="114" spans="1:6" x14ac:dyDescent="0.2">
      <c r="A114" s="4" t="s">
        <v>780</v>
      </c>
      <c r="B114" s="11">
        <v>94.594999999999999</v>
      </c>
      <c r="C114" s="6">
        <v>1.2999999999999999E-2</v>
      </c>
      <c r="D114" s="7">
        <v>0.95035000000000003</v>
      </c>
      <c r="E114" s="7">
        <v>1.2354550000000001E-2</v>
      </c>
      <c r="F114" s="7">
        <v>1.3060468312278663E-2</v>
      </c>
    </row>
    <row r="115" spans="1:6" x14ac:dyDescent="0.2">
      <c r="A115" s="4" t="s">
        <v>868</v>
      </c>
      <c r="B115" s="11">
        <v>95.95</v>
      </c>
      <c r="C115" s="6">
        <v>1.2999999999999999E-2</v>
      </c>
      <c r="D115" s="7">
        <v>0.95904999999999996</v>
      </c>
      <c r="E115" s="7">
        <v>1.2467649999999999E-2</v>
      </c>
      <c r="F115" s="7">
        <v>1.2993903074517976E-2</v>
      </c>
    </row>
    <row r="116" spans="1:6" x14ac:dyDescent="0.2">
      <c r="A116" s="4" t="s">
        <v>799</v>
      </c>
      <c r="B116" s="11">
        <v>95.138000000000005</v>
      </c>
      <c r="C116" s="6">
        <v>1.4E-2</v>
      </c>
      <c r="D116" s="7">
        <v>0.95189999999999997</v>
      </c>
      <c r="E116" s="7">
        <v>1.3326599999999999E-2</v>
      </c>
      <c r="F116" s="7">
        <v>1.4007652042296453E-2</v>
      </c>
    </row>
    <row r="117" spans="1:6" x14ac:dyDescent="0.2">
      <c r="A117" s="4" t="s">
        <v>811</v>
      </c>
      <c r="B117" s="11">
        <v>80.179000000000002</v>
      </c>
      <c r="C117" s="6">
        <v>1.4999999999999999E-2</v>
      </c>
      <c r="D117" s="7">
        <v>0.61031000000000002</v>
      </c>
      <c r="E117" s="7">
        <v>9.1546500000000003E-3</v>
      </c>
      <c r="F117" s="7">
        <v>1.141776525025256E-2</v>
      </c>
    </row>
    <row r="118" spans="1:6" x14ac:dyDescent="0.2">
      <c r="A118" s="4" t="s">
        <v>800</v>
      </c>
      <c r="B118" s="11">
        <v>95.617999999999995</v>
      </c>
      <c r="C118" s="6">
        <v>1.6E-2</v>
      </c>
      <c r="D118" s="7">
        <v>0.95655000000000001</v>
      </c>
      <c r="E118" s="7">
        <v>1.53048E-2</v>
      </c>
      <c r="F118" s="7">
        <v>1.6006191302892762E-2</v>
      </c>
    </row>
    <row r="119" spans="1:6" x14ac:dyDescent="0.2">
      <c r="A119" s="4" t="s">
        <v>813</v>
      </c>
      <c r="B119" s="11">
        <v>70.441999999999993</v>
      </c>
      <c r="C119" s="6">
        <v>1.6E-2</v>
      </c>
      <c r="D119" s="7">
        <v>0.46043000000000001</v>
      </c>
      <c r="E119" s="7">
        <v>7.3668800000000001E-3</v>
      </c>
      <c r="F119" s="7">
        <v>1.0458078986968003E-2</v>
      </c>
    </row>
    <row r="120" spans="1:6" x14ac:dyDescent="0.2">
      <c r="A120" s="4" t="s">
        <v>799</v>
      </c>
      <c r="B120" s="11">
        <v>95.138000000000005</v>
      </c>
      <c r="C120" s="6">
        <v>1.9E-2</v>
      </c>
      <c r="D120" s="7">
        <v>0.95189999999999997</v>
      </c>
      <c r="E120" s="7">
        <v>1.8086099999999997E-2</v>
      </c>
      <c r="F120" s="7">
        <v>1.9010384914545184E-2</v>
      </c>
    </row>
    <row r="121" spans="1:6" x14ac:dyDescent="0.2">
      <c r="A121" s="4" t="s">
        <v>811</v>
      </c>
      <c r="B121" s="11">
        <v>80.179000000000002</v>
      </c>
      <c r="C121" s="6">
        <v>1.9E-2</v>
      </c>
      <c r="D121" s="7">
        <v>0.61031000000000002</v>
      </c>
      <c r="E121" s="7">
        <v>1.1595889999999999E-2</v>
      </c>
      <c r="F121" s="7">
        <v>1.4462502650319908E-2</v>
      </c>
    </row>
    <row r="122" spans="1:6" x14ac:dyDescent="0.2">
      <c r="A122" s="4" t="s">
        <v>786</v>
      </c>
      <c r="B122" s="11">
        <v>94.826999999999998</v>
      </c>
      <c r="C122" s="6">
        <v>2.1000000000000001E-2</v>
      </c>
      <c r="D122" s="7">
        <v>0.95250000000000001</v>
      </c>
      <c r="E122" s="7">
        <v>2.0002500000000003E-2</v>
      </c>
      <c r="F122" s="7">
        <v>2.1093675851814361E-2</v>
      </c>
    </row>
    <row r="123" spans="1:6" x14ac:dyDescent="0.2">
      <c r="A123" s="4" t="s">
        <v>799</v>
      </c>
      <c r="B123" s="11">
        <v>95.138000000000005</v>
      </c>
      <c r="C123" s="6">
        <v>2.1000000000000001E-2</v>
      </c>
      <c r="D123" s="7">
        <v>0.95189999999999997</v>
      </c>
      <c r="E123" s="7">
        <v>1.9989900000000001E-2</v>
      </c>
      <c r="F123" s="7">
        <v>2.101147806344468E-2</v>
      </c>
    </row>
    <row r="124" spans="1:6" x14ac:dyDescent="0.2">
      <c r="A124" s="4" t="s">
        <v>869</v>
      </c>
      <c r="B124" s="11">
        <v>95.95</v>
      </c>
      <c r="C124" s="6">
        <v>2.1999999999999999E-2</v>
      </c>
      <c r="D124" s="7">
        <v>0.95904999999999996</v>
      </c>
      <c r="E124" s="7">
        <v>2.1099099999999999E-2</v>
      </c>
      <c r="F124" s="7">
        <v>2.1989682126107347E-2</v>
      </c>
    </row>
    <row r="125" spans="1:6" x14ac:dyDescent="0.2">
      <c r="A125" s="4" t="s">
        <v>925</v>
      </c>
      <c r="B125" s="11">
        <v>95.221000000000004</v>
      </c>
      <c r="C125" s="6">
        <v>2.4E-2</v>
      </c>
      <c r="D125" s="7">
        <v>0.95274000000000003</v>
      </c>
      <c r="E125" s="7">
        <v>2.2865760000000002E-2</v>
      </c>
      <c r="F125" s="7">
        <v>2.4013358397832415E-2</v>
      </c>
    </row>
    <row r="126" spans="1:6" x14ac:dyDescent="0.2">
      <c r="A126" s="4" t="s">
        <v>814</v>
      </c>
      <c r="B126" s="11">
        <v>72.433999999999997</v>
      </c>
      <c r="C126" s="6">
        <v>2.5000000000000001E-2</v>
      </c>
      <c r="D126" s="7">
        <v>0.49498999999999999</v>
      </c>
      <c r="E126" s="7">
        <v>1.237475E-2</v>
      </c>
      <c r="F126" s="7">
        <v>1.7084173178341662E-2</v>
      </c>
    </row>
    <row r="127" spans="1:6" x14ac:dyDescent="0.2">
      <c r="A127" s="4" t="s">
        <v>810</v>
      </c>
      <c r="B127" s="11">
        <v>78.706000000000003</v>
      </c>
      <c r="C127" s="6">
        <v>2.7E-2</v>
      </c>
      <c r="D127" s="7">
        <v>0.59423000000000004</v>
      </c>
      <c r="E127" s="7">
        <v>1.604421E-2</v>
      </c>
      <c r="F127" s="7">
        <v>2.0384989708535563E-2</v>
      </c>
    </row>
    <row r="128" spans="1:6" x14ac:dyDescent="0.2">
      <c r="A128" s="4" t="s">
        <v>805</v>
      </c>
      <c r="B128" s="11">
        <v>70.897999999999996</v>
      </c>
      <c r="C128" s="6">
        <v>3.1E-2</v>
      </c>
      <c r="D128" s="7">
        <v>0.47510000000000002</v>
      </c>
      <c r="E128" s="7">
        <v>1.4728100000000001E-2</v>
      </c>
      <c r="F128" s="7">
        <v>2.0773646647296119E-2</v>
      </c>
    </row>
    <row r="129" spans="1:6" x14ac:dyDescent="0.2">
      <c r="A129" s="4" t="s">
        <v>800</v>
      </c>
      <c r="B129" s="11">
        <v>95.617999999999995</v>
      </c>
      <c r="C129" s="6">
        <v>3.2000000000000001E-2</v>
      </c>
      <c r="D129" s="7">
        <v>0.95655000000000001</v>
      </c>
      <c r="E129" s="7">
        <v>3.0609600000000001E-2</v>
      </c>
      <c r="F129" s="7">
        <v>3.2012382605785525E-2</v>
      </c>
    </row>
    <row r="130" spans="1:6" x14ac:dyDescent="0.2">
      <c r="A130" s="4" t="s">
        <v>813</v>
      </c>
      <c r="B130" s="11">
        <v>70.441999999999993</v>
      </c>
      <c r="C130" s="6">
        <v>3.5000000000000003E-2</v>
      </c>
      <c r="D130" s="7">
        <v>0.46043000000000001</v>
      </c>
      <c r="E130" s="7">
        <v>1.6115050000000002E-2</v>
      </c>
      <c r="F130" s="7">
        <v>2.2877047783992511E-2</v>
      </c>
    </row>
    <row r="131" spans="1:6" x14ac:dyDescent="0.2">
      <c r="A131" s="4" t="s">
        <v>811</v>
      </c>
      <c r="B131" s="11">
        <v>80.179000000000002</v>
      </c>
      <c r="C131" s="6">
        <v>3.6999999999999998E-2</v>
      </c>
      <c r="D131" s="7">
        <v>0.61031000000000002</v>
      </c>
      <c r="E131" s="7">
        <v>2.2581469999999999E-2</v>
      </c>
      <c r="F131" s="7">
        <v>2.8163820950622979E-2</v>
      </c>
    </row>
    <row r="132" spans="1:6" x14ac:dyDescent="0.2">
      <c r="A132" s="4" t="s">
        <v>925</v>
      </c>
      <c r="B132" s="11">
        <v>95.221000000000004</v>
      </c>
      <c r="C132" s="6">
        <v>4.3999999999999997E-2</v>
      </c>
      <c r="D132" s="7">
        <v>0.95274000000000003</v>
      </c>
      <c r="E132" s="7">
        <v>4.1920559999999996E-2</v>
      </c>
      <c r="F132" s="7">
        <v>4.4024490396026079E-2</v>
      </c>
    </row>
    <row r="133" spans="1:6" x14ac:dyDescent="0.2">
      <c r="A133" s="4" t="s">
        <v>803</v>
      </c>
      <c r="B133" s="11">
        <v>95.472999999999999</v>
      </c>
      <c r="C133" s="6">
        <v>4.3999999999999997E-2</v>
      </c>
      <c r="D133" s="7">
        <v>0.95603000000000005</v>
      </c>
      <c r="E133" s="7">
        <v>4.2065319999999996E-2</v>
      </c>
      <c r="F133" s="7">
        <v>4.4059912226493352E-2</v>
      </c>
    </row>
    <row r="134" spans="1:6" x14ac:dyDescent="0.2">
      <c r="A134" s="4" t="s">
        <v>844</v>
      </c>
      <c r="B134" s="11">
        <v>94.325400000000002</v>
      </c>
      <c r="C134" s="6">
        <v>4.5999999999999999E-2</v>
      </c>
      <c r="D134" s="7">
        <v>0.93191999999999997</v>
      </c>
      <c r="E134" s="7">
        <v>4.2868319999999994E-2</v>
      </c>
      <c r="F134" s="7">
        <v>4.5447270830550404E-2</v>
      </c>
    </row>
    <row r="135" spans="1:6" x14ac:dyDescent="0.2">
      <c r="A135" s="4" t="s">
        <v>874</v>
      </c>
      <c r="B135" s="11">
        <v>96.631799999999998</v>
      </c>
      <c r="C135" s="6">
        <v>4.8000000000000001E-2</v>
      </c>
      <c r="D135" s="7">
        <v>0.96347000000000005</v>
      </c>
      <c r="E135" s="7">
        <v>4.6246560000000006E-2</v>
      </c>
      <c r="F135" s="7">
        <v>4.785853104257605E-2</v>
      </c>
    </row>
    <row r="136" spans="1:6" x14ac:dyDescent="0.2">
      <c r="A136" s="4" t="s">
        <v>786</v>
      </c>
      <c r="B136" s="11">
        <v>94.826999999999998</v>
      </c>
      <c r="C136" s="6">
        <v>0.05</v>
      </c>
      <c r="D136" s="7">
        <v>0.95250000000000001</v>
      </c>
      <c r="E136" s="7">
        <v>4.7625000000000001E-2</v>
      </c>
      <c r="F136" s="7">
        <v>5.0223037742415141E-2</v>
      </c>
    </row>
    <row r="137" spans="1:6" x14ac:dyDescent="0.2">
      <c r="A137" s="4" t="s">
        <v>803</v>
      </c>
      <c r="B137" s="11">
        <v>95.472999999999999</v>
      </c>
      <c r="C137" s="6">
        <v>5.0999999999999997E-2</v>
      </c>
      <c r="D137" s="7">
        <v>0.95603000000000005</v>
      </c>
      <c r="E137" s="7">
        <v>4.875753E-2</v>
      </c>
      <c r="F137" s="7">
        <v>5.1069443717071845E-2</v>
      </c>
    </row>
    <row r="138" spans="1:6" x14ac:dyDescent="0.2">
      <c r="A138" s="4" t="s">
        <v>798</v>
      </c>
      <c r="B138" s="11">
        <v>82.73</v>
      </c>
      <c r="C138" s="6">
        <v>5.5E-2</v>
      </c>
      <c r="D138" s="7">
        <v>0.66303999999999996</v>
      </c>
      <c r="E138" s="7">
        <v>3.6467199999999998E-2</v>
      </c>
      <c r="F138" s="7">
        <v>4.4079777589749784E-2</v>
      </c>
    </row>
    <row r="139" spans="1:6" x14ac:dyDescent="0.2">
      <c r="A139" s="4" t="s">
        <v>858</v>
      </c>
      <c r="B139" s="11">
        <v>95.025000000000006</v>
      </c>
      <c r="C139" s="6">
        <v>5.8000000000000003E-2</v>
      </c>
      <c r="D139" s="7">
        <v>0.94945000000000002</v>
      </c>
      <c r="E139" s="7">
        <v>5.5068100000000002E-2</v>
      </c>
      <c r="F139" s="7">
        <v>5.7951170744540911E-2</v>
      </c>
    </row>
    <row r="140" spans="1:6" x14ac:dyDescent="0.2">
      <c r="A140" s="4" t="s">
        <v>869</v>
      </c>
      <c r="B140" s="11">
        <v>95.95</v>
      </c>
      <c r="C140" s="6">
        <v>0.06</v>
      </c>
      <c r="D140" s="7">
        <v>0.95904999999999996</v>
      </c>
      <c r="E140" s="7">
        <v>5.7542999999999997E-2</v>
      </c>
      <c r="F140" s="7">
        <v>5.9971860343929123E-2</v>
      </c>
    </row>
    <row r="141" spans="1:6" x14ac:dyDescent="0.2">
      <c r="A141" s="4" t="s">
        <v>868</v>
      </c>
      <c r="B141" s="11">
        <v>95.95</v>
      </c>
      <c r="C141" s="6">
        <v>6.0999999999999999E-2</v>
      </c>
      <c r="D141" s="7">
        <v>0.95904999999999996</v>
      </c>
      <c r="E141" s="7">
        <v>5.8502049999999993E-2</v>
      </c>
      <c r="F141" s="7">
        <v>6.0971391349661272E-2</v>
      </c>
    </row>
    <row r="142" spans="1:6" x14ac:dyDescent="0.2">
      <c r="A142" s="4" t="s">
        <v>797</v>
      </c>
      <c r="B142" s="11">
        <v>95.337999999999994</v>
      </c>
      <c r="C142" s="6">
        <v>6.3E-2</v>
      </c>
      <c r="D142" s="7">
        <v>0.95499999999999996</v>
      </c>
      <c r="E142" s="7">
        <v>6.0164999999999996E-2</v>
      </c>
      <c r="F142" s="7">
        <v>6.3107050703811701E-2</v>
      </c>
    </row>
    <row r="143" spans="1:6" x14ac:dyDescent="0.2">
      <c r="A143" s="4" t="s">
        <v>833</v>
      </c>
      <c r="B143" s="11">
        <v>92.710999999999999</v>
      </c>
      <c r="C143" s="6">
        <v>6.4000000000000001E-2</v>
      </c>
      <c r="D143" s="7">
        <v>0.86299999999999999</v>
      </c>
      <c r="E143" s="7">
        <v>5.5232000000000003E-2</v>
      </c>
      <c r="F143" s="7">
        <v>5.9574376287603419E-2</v>
      </c>
    </row>
    <row r="144" spans="1:6" x14ac:dyDescent="0.2">
      <c r="A144" s="4" t="s">
        <v>811</v>
      </c>
      <c r="B144" s="11">
        <v>80.179000000000002</v>
      </c>
      <c r="C144" s="6">
        <v>8.3000000000000004E-2</v>
      </c>
      <c r="D144" s="7">
        <v>0.61031000000000002</v>
      </c>
      <c r="E144" s="7">
        <v>5.0655730000000003E-2</v>
      </c>
      <c r="F144" s="7">
        <v>6.3178301051397504E-2</v>
      </c>
    </row>
    <row r="145" spans="1:6" x14ac:dyDescent="0.2">
      <c r="A145" s="4" t="s">
        <v>913</v>
      </c>
      <c r="B145" s="11">
        <v>95.047700000000006</v>
      </c>
      <c r="C145" s="6">
        <v>8.4000000000000005E-2</v>
      </c>
      <c r="D145" s="7">
        <v>0.95108999999999999</v>
      </c>
      <c r="E145" s="7">
        <v>7.989156E-2</v>
      </c>
      <c r="F145" s="7">
        <v>8.4054174903758855E-2</v>
      </c>
    </row>
    <row r="146" spans="1:6" x14ac:dyDescent="0.2">
      <c r="A146" s="4" t="s">
        <v>799</v>
      </c>
      <c r="B146" s="11">
        <v>95.138000000000005</v>
      </c>
      <c r="C146" s="6">
        <v>9.6000000000000002E-2</v>
      </c>
      <c r="D146" s="7">
        <v>0.95189999999999997</v>
      </c>
      <c r="E146" s="7">
        <v>9.1382400000000003E-2</v>
      </c>
      <c r="F146" s="7">
        <v>9.6052471147175689E-2</v>
      </c>
    </row>
    <row r="147" spans="1:6" x14ac:dyDescent="0.2">
      <c r="A147" s="4" t="s">
        <v>871</v>
      </c>
      <c r="B147" s="11">
        <v>96.084000000000003</v>
      </c>
      <c r="C147" s="6">
        <v>0.112</v>
      </c>
      <c r="D147" s="7">
        <v>0.96040999999999999</v>
      </c>
      <c r="E147" s="7">
        <v>0.10756592</v>
      </c>
      <c r="F147" s="7">
        <v>0.11194987719079139</v>
      </c>
    </row>
    <row r="148" spans="1:6" x14ac:dyDescent="0.2">
      <c r="A148" s="4" t="s">
        <v>810</v>
      </c>
      <c r="B148" s="11">
        <v>78.706000000000003</v>
      </c>
      <c r="C148" s="6">
        <v>0.123</v>
      </c>
      <c r="D148" s="7">
        <v>0.59423000000000004</v>
      </c>
      <c r="E148" s="7">
        <v>7.3090290000000002E-2</v>
      </c>
      <c r="F148" s="7">
        <v>9.2864953116662013E-2</v>
      </c>
    </row>
    <row r="149" spans="1:6" x14ac:dyDescent="0.2">
      <c r="A149" s="4" t="s">
        <v>848</v>
      </c>
      <c r="B149" s="11">
        <v>94.325400000000002</v>
      </c>
      <c r="C149" s="6">
        <v>0.127</v>
      </c>
      <c r="D149" s="7">
        <v>0.93191999999999997</v>
      </c>
      <c r="E149" s="7">
        <v>0.11835384</v>
      </c>
      <c r="F149" s="7">
        <v>0.12547398685825875</v>
      </c>
    </row>
    <row r="150" spans="1:6" x14ac:dyDescent="0.2">
      <c r="A150" s="4" t="s">
        <v>916</v>
      </c>
      <c r="B150" s="11">
        <v>95.047700000000006</v>
      </c>
      <c r="C150" s="6">
        <v>0.13800000000000001</v>
      </c>
      <c r="D150" s="7">
        <v>0.95108999999999999</v>
      </c>
      <c r="E150" s="7">
        <v>0.13125042000000001</v>
      </c>
      <c r="F150" s="7">
        <v>0.13808900162760382</v>
      </c>
    </row>
    <row r="151" spans="1:6" x14ac:dyDescent="0.2">
      <c r="A151" s="4" t="s">
        <v>870</v>
      </c>
      <c r="B151" s="11">
        <v>94.325400000000002</v>
      </c>
      <c r="C151" s="6">
        <v>0.15</v>
      </c>
      <c r="D151" s="7">
        <v>0.93191999999999997</v>
      </c>
      <c r="E151" s="7">
        <v>0.139788</v>
      </c>
      <c r="F151" s="7">
        <v>0.14819762227353395</v>
      </c>
    </row>
    <row r="152" spans="1:6" x14ac:dyDescent="0.2">
      <c r="A152" s="4" t="s">
        <v>813</v>
      </c>
      <c r="B152" s="11">
        <v>70.441999999999993</v>
      </c>
      <c r="C152" s="6">
        <v>0.16700000000000001</v>
      </c>
      <c r="D152" s="7">
        <v>0.46043000000000001</v>
      </c>
      <c r="E152" s="7">
        <v>7.6891810000000005E-2</v>
      </c>
      <c r="F152" s="7">
        <v>0.10915619942647854</v>
      </c>
    </row>
    <row r="153" spans="1:6" x14ac:dyDescent="0.2">
      <c r="A153" s="4" t="s">
        <v>916</v>
      </c>
      <c r="B153" s="11">
        <v>95.047700000000006</v>
      </c>
      <c r="C153" s="6">
        <v>0.17599999999999999</v>
      </c>
      <c r="D153" s="7">
        <v>0.95108999999999999</v>
      </c>
      <c r="E153" s="7">
        <v>0.16739183999999999</v>
      </c>
      <c r="F153" s="7">
        <v>0.17611350932216138</v>
      </c>
    </row>
    <row r="154" spans="1:6" x14ac:dyDescent="0.2">
      <c r="A154" s="4" t="s">
        <v>883</v>
      </c>
      <c r="B154" s="11">
        <v>96.828999999999994</v>
      </c>
      <c r="C154" s="6">
        <v>0.17699999999999999</v>
      </c>
      <c r="D154" s="7">
        <v>0.95903000000000005</v>
      </c>
      <c r="E154" s="7">
        <v>0.16974831000000001</v>
      </c>
      <c r="F154" s="7">
        <v>0.17530730462981134</v>
      </c>
    </row>
    <row r="155" spans="1:6" x14ac:dyDescent="0.2">
      <c r="A155" s="4" t="s">
        <v>807</v>
      </c>
      <c r="B155" s="11">
        <v>71.430000000000007</v>
      </c>
      <c r="C155" s="6">
        <v>0.189</v>
      </c>
      <c r="D155" s="7">
        <v>0.47538000000000002</v>
      </c>
      <c r="E155" s="7">
        <v>8.9846820000000008E-2</v>
      </c>
      <c r="F155" s="7">
        <v>0.12578303233935323</v>
      </c>
    </row>
    <row r="156" spans="1:6" x14ac:dyDescent="0.2">
      <c r="A156" s="4" t="s">
        <v>813</v>
      </c>
      <c r="B156" s="11">
        <v>70.441999999999993</v>
      </c>
      <c r="C156" s="6">
        <v>0.19600000000000001</v>
      </c>
      <c r="D156" s="7">
        <v>0.46043000000000001</v>
      </c>
      <c r="E156" s="7">
        <v>9.024428000000001E-2</v>
      </c>
      <c r="F156" s="7">
        <v>0.12811146759035805</v>
      </c>
    </row>
    <row r="157" spans="1:6" x14ac:dyDescent="0.2">
      <c r="A157" s="4" t="s">
        <v>799</v>
      </c>
      <c r="B157" s="11">
        <v>95.138000000000005</v>
      </c>
      <c r="C157" s="6">
        <v>0.2</v>
      </c>
      <c r="D157" s="7">
        <v>0.95189999999999997</v>
      </c>
      <c r="E157" s="7">
        <v>0.19037999999999999</v>
      </c>
      <c r="F157" s="7">
        <v>0.20010931488994932</v>
      </c>
    </row>
    <row r="158" spans="1:6" x14ac:dyDescent="0.2">
      <c r="A158" s="4" t="s">
        <v>811</v>
      </c>
      <c r="B158" s="11">
        <v>80.179000000000002</v>
      </c>
      <c r="C158" s="6">
        <v>0.216</v>
      </c>
      <c r="D158" s="7">
        <v>0.61031000000000002</v>
      </c>
      <c r="E158" s="7">
        <v>0.13182695999999999</v>
      </c>
      <c r="F158" s="7">
        <v>0.16441581960363685</v>
      </c>
    </row>
    <row r="159" spans="1:6" x14ac:dyDescent="0.2">
      <c r="A159" s="4" t="s">
        <v>799</v>
      </c>
      <c r="B159" s="11">
        <v>95.138000000000005</v>
      </c>
      <c r="C159" s="6">
        <v>0.248</v>
      </c>
      <c r="D159" s="7">
        <v>0.95189999999999997</v>
      </c>
      <c r="E159" s="7">
        <v>0.23607119999999998</v>
      </c>
      <c r="F159" s="7">
        <v>0.24813555046353716</v>
      </c>
    </row>
    <row r="160" spans="1:6" x14ac:dyDescent="0.2">
      <c r="A160" s="4" t="s">
        <v>797</v>
      </c>
      <c r="B160" s="11">
        <v>95.337999999999994</v>
      </c>
      <c r="C160" s="6">
        <v>0.253</v>
      </c>
      <c r="D160" s="7">
        <v>0.95499999999999996</v>
      </c>
      <c r="E160" s="7">
        <v>0.241615</v>
      </c>
      <c r="F160" s="7">
        <v>0.25342990203276766</v>
      </c>
    </row>
    <row r="161" spans="1:6" x14ac:dyDescent="0.2">
      <c r="A161" s="4" t="s">
        <v>814</v>
      </c>
      <c r="B161" s="11">
        <v>72.433999999999997</v>
      </c>
      <c r="C161" s="6">
        <v>0.254</v>
      </c>
      <c r="D161" s="7">
        <v>0.49498999999999999</v>
      </c>
      <c r="E161" s="7">
        <v>0.12572745999999999</v>
      </c>
      <c r="F161" s="7">
        <v>0.17357519949195127</v>
      </c>
    </row>
    <row r="162" spans="1:6" x14ac:dyDescent="0.2">
      <c r="A162" s="4" t="s">
        <v>868</v>
      </c>
      <c r="B162" s="11">
        <v>95.95</v>
      </c>
      <c r="C162" s="6">
        <v>0.26400000000000001</v>
      </c>
      <c r="D162" s="7">
        <v>0.95904999999999996</v>
      </c>
      <c r="E162" s="7">
        <v>0.2531892</v>
      </c>
      <c r="F162" s="7">
        <v>0.26387618551328818</v>
      </c>
    </row>
    <row r="163" spans="1:6" x14ac:dyDescent="0.2">
      <c r="A163" s="4" t="s">
        <v>799</v>
      </c>
      <c r="B163" s="11">
        <v>95.138000000000005</v>
      </c>
      <c r="C163" s="6">
        <v>0.28899999999999998</v>
      </c>
      <c r="D163" s="7">
        <v>0.95189999999999997</v>
      </c>
      <c r="E163" s="7">
        <v>0.27509909999999999</v>
      </c>
      <c r="F163" s="7">
        <v>0.28915796001597677</v>
      </c>
    </row>
    <row r="164" spans="1:6" x14ac:dyDescent="0.2">
      <c r="A164" s="4" t="s">
        <v>810</v>
      </c>
      <c r="B164" s="11">
        <v>78.706000000000003</v>
      </c>
      <c r="C164" s="6">
        <v>0.30199999999999999</v>
      </c>
      <c r="D164" s="7">
        <v>0.59423000000000004</v>
      </c>
      <c r="E164" s="7">
        <v>0.17945746000000001</v>
      </c>
      <c r="F164" s="7">
        <v>0.22800988488806445</v>
      </c>
    </row>
    <row r="165" spans="1:6" x14ac:dyDescent="0.2">
      <c r="A165" s="4" t="s">
        <v>804</v>
      </c>
      <c r="B165" s="11">
        <v>74.882999999999996</v>
      </c>
      <c r="C165" s="6">
        <v>0.30299999999999999</v>
      </c>
      <c r="D165" s="7">
        <v>0.53283999999999998</v>
      </c>
      <c r="E165" s="7">
        <v>0.16145051999999999</v>
      </c>
      <c r="F165" s="7">
        <v>0.21560370177476862</v>
      </c>
    </row>
    <row r="166" spans="1:6" x14ac:dyDescent="0.2">
      <c r="A166" s="4" t="s">
        <v>814</v>
      </c>
      <c r="B166" s="11">
        <v>72.433999999999997</v>
      </c>
      <c r="C166" s="6">
        <v>0.30299999999999999</v>
      </c>
      <c r="D166" s="7">
        <v>0.49498999999999999</v>
      </c>
      <c r="E166" s="7">
        <v>0.14998196999999999</v>
      </c>
      <c r="F166" s="7">
        <v>0.20706017892150094</v>
      </c>
    </row>
    <row r="167" spans="1:6" x14ac:dyDescent="0.2">
      <c r="A167" s="4" t="s">
        <v>909</v>
      </c>
      <c r="B167" s="11">
        <v>94.69</v>
      </c>
      <c r="C167" s="6">
        <v>0.313</v>
      </c>
      <c r="D167" s="7">
        <v>0.95101000000000002</v>
      </c>
      <c r="E167" s="7">
        <v>0.29766613000000003</v>
      </c>
      <c r="F167" s="7">
        <v>0.31435857007075724</v>
      </c>
    </row>
    <row r="168" spans="1:6" x14ac:dyDescent="0.2">
      <c r="A168" s="4" t="s">
        <v>808</v>
      </c>
      <c r="B168" s="11">
        <v>72.869</v>
      </c>
      <c r="C168" s="6">
        <v>0.316</v>
      </c>
      <c r="D168" s="7">
        <v>0.50424000000000002</v>
      </c>
      <c r="E168" s="7">
        <v>0.15933984000000001</v>
      </c>
      <c r="F168" s="7">
        <v>0.21866615433174605</v>
      </c>
    </row>
    <row r="169" spans="1:6" x14ac:dyDescent="0.2">
      <c r="A169" s="4" t="s">
        <v>826</v>
      </c>
      <c r="B169" s="11">
        <v>91.943700000000007</v>
      </c>
      <c r="C169" s="6">
        <v>0.84699999999999998</v>
      </c>
      <c r="D169" s="7">
        <v>0.84184000000000003</v>
      </c>
      <c r="E169" s="7">
        <v>0.71303848000000003</v>
      </c>
      <c r="F169" s="7">
        <v>0.77551640841079916</v>
      </c>
    </row>
    <row r="170" spans="1:6" x14ac:dyDescent="0.2">
      <c r="A170" s="4" t="s">
        <v>814</v>
      </c>
      <c r="B170" s="11">
        <v>72.433999999999997</v>
      </c>
      <c r="C170" s="6">
        <v>1.903</v>
      </c>
      <c r="D170" s="7">
        <v>0.49498999999999999</v>
      </c>
      <c r="E170" s="7">
        <v>0.94196596999999993</v>
      </c>
      <c r="F170" s="7">
        <v>1.3004472623353673</v>
      </c>
    </row>
    <row r="171" spans="1:6" x14ac:dyDescent="0.2">
      <c r="A171" s="4" t="s">
        <v>820</v>
      </c>
      <c r="B171" s="11">
        <v>78.074399999999997</v>
      </c>
      <c r="C171" s="6">
        <v>0</v>
      </c>
      <c r="D171" s="7">
        <v>0.62273000000000001</v>
      </c>
      <c r="E171" s="7">
        <v>0</v>
      </c>
      <c r="F171" s="7">
        <v>0</v>
      </c>
    </row>
    <row r="172" spans="1:6" x14ac:dyDescent="0.2">
      <c r="A172" s="4" t="s">
        <v>820</v>
      </c>
      <c r="B172" s="11">
        <v>78.074399999999997</v>
      </c>
      <c r="C172" s="6">
        <v>0</v>
      </c>
      <c r="D172" s="7">
        <v>0.62273000000000001</v>
      </c>
      <c r="E172" s="7">
        <v>0</v>
      </c>
      <c r="F172" s="7">
        <v>0</v>
      </c>
    </row>
    <row r="173" spans="1:6" x14ac:dyDescent="0.2">
      <c r="A173" s="4" t="s">
        <v>829</v>
      </c>
      <c r="B173" s="11">
        <v>95.228999999999999</v>
      </c>
      <c r="C173" s="6">
        <v>0</v>
      </c>
      <c r="D173" s="7">
        <v>0.94186999999999999</v>
      </c>
      <c r="E173" s="7">
        <v>0</v>
      </c>
      <c r="F173" s="7">
        <v>0</v>
      </c>
    </row>
    <row r="174" spans="1:6" x14ac:dyDescent="0.2">
      <c r="A174" s="4" t="s">
        <v>821</v>
      </c>
      <c r="B174" s="11">
        <v>77.189899999999994</v>
      </c>
      <c r="C174" s="6">
        <v>0</v>
      </c>
      <c r="D174" s="7">
        <v>0.61416000000000004</v>
      </c>
      <c r="E174" s="7">
        <v>0</v>
      </c>
      <c r="F174" s="7">
        <v>0</v>
      </c>
    </row>
    <row r="175" spans="1:6" x14ac:dyDescent="0.2">
      <c r="A175" s="4" t="s">
        <v>816</v>
      </c>
      <c r="B175" s="11">
        <v>76.894499999999994</v>
      </c>
      <c r="C175" s="6">
        <v>0</v>
      </c>
      <c r="D175" s="7">
        <v>0.61516000000000004</v>
      </c>
      <c r="E175" s="7">
        <v>0</v>
      </c>
      <c r="F175" s="7">
        <v>0</v>
      </c>
    </row>
    <row r="176" spans="1:6" x14ac:dyDescent="0.2">
      <c r="A176" s="4" t="s">
        <v>885</v>
      </c>
      <c r="B176" s="11">
        <v>95.308199999999999</v>
      </c>
      <c r="C176" s="6">
        <v>0</v>
      </c>
      <c r="D176" s="7">
        <v>0.94164999999999999</v>
      </c>
      <c r="E176" s="7">
        <v>0</v>
      </c>
      <c r="F176" s="7">
        <v>0</v>
      </c>
    </row>
    <row r="177" spans="1:6" x14ac:dyDescent="0.2">
      <c r="A177" s="4" t="s">
        <v>824</v>
      </c>
      <c r="B177" s="11">
        <v>93.478899999999996</v>
      </c>
      <c r="C177" s="6">
        <v>1E-3</v>
      </c>
      <c r="D177" s="7">
        <v>0.89724999999999999</v>
      </c>
      <c r="E177" s="7">
        <v>8.9725000000000004E-4</v>
      </c>
      <c r="F177" s="7">
        <v>9.5984227456677397E-4</v>
      </c>
    </row>
    <row r="178" spans="1:6" x14ac:dyDescent="0.2">
      <c r="A178" s="4" t="s">
        <v>827</v>
      </c>
      <c r="B178" s="11">
        <v>89.763999999999996</v>
      </c>
      <c r="C178" s="6">
        <v>6.0000000000000001E-3</v>
      </c>
      <c r="D178" s="7">
        <v>0.81903000000000004</v>
      </c>
      <c r="E178" s="7">
        <v>4.9141800000000006E-3</v>
      </c>
      <c r="F178" s="7">
        <v>5.4745555010917522E-3</v>
      </c>
    </row>
    <row r="179" spans="1:6" x14ac:dyDescent="0.2">
      <c r="A179" s="4" t="s">
        <v>886</v>
      </c>
      <c r="B179" s="11">
        <v>95.266199999999998</v>
      </c>
      <c r="C179" s="6">
        <v>6.0000000000000001E-3</v>
      </c>
      <c r="D179" s="7">
        <v>0.94588000000000005</v>
      </c>
      <c r="E179" s="7">
        <v>5.6752800000000004E-3</v>
      </c>
      <c r="F179" s="7">
        <v>5.9572860048999546E-3</v>
      </c>
    </row>
    <row r="180" spans="1:6" x14ac:dyDescent="0.2">
      <c r="A180" s="4" t="s">
        <v>824</v>
      </c>
      <c r="B180" s="11">
        <v>93.478899999999996</v>
      </c>
      <c r="C180" s="6">
        <v>7.0000000000000001E-3</v>
      </c>
      <c r="D180" s="7">
        <v>0.89724999999999999</v>
      </c>
      <c r="E180" s="7">
        <v>6.2807499999999999E-3</v>
      </c>
      <c r="F180" s="7">
        <v>6.7188959219674172E-3</v>
      </c>
    </row>
    <row r="181" spans="1:6" x14ac:dyDescent="0.2">
      <c r="A181" s="4" t="s">
        <v>840</v>
      </c>
      <c r="B181" s="11">
        <v>79.322000000000003</v>
      </c>
      <c r="C181" s="6">
        <v>8.9999999999999993E-3</v>
      </c>
      <c r="D181" s="7">
        <v>0.63671</v>
      </c>
      <c r="E181" s="7">
        <v>5.7303899999999993E-3</v>
      </c>
      <c r="F181" s="7">
        <v>7.224212702655E-3</v>
      </c>
    </row>
    <row r="182" spans="1:6" x14ac:dyDescent="0.2">
      <c r="A182" s="4" t="s">
        <v>819</v>
      </c>
      <c r="B182" s="11">
        <v>80.247</v>
      </c>
      <c r="C182" s="6">
        <v>0.01</v>
      </c>
      <c r="D182" s="7">
        <v>0.63382000000000005</v>
      </c>
      <c r="E182" s="7">
        <v>6.3382000000000004E-3</v>
      </c>
      <c r="F182" s="7">
        <v>7.8983638017620598E-3</v>
      </c>
    </row>
    <row r="183" spans="1:6" x14ac:dyDescent="0.2">
      <c r="A183" s="4" t="s">
        <v>818</v>
      </c>
      <c r="B183" s="11">
        <v>71.812700000000007</v>
      </c>
      <c r="C183" s="6">
        <v>1.2999999999999999E-2</v>
      </c>
      <c r="D183" s="7">
        <v>0.52354999999999996</v>
      </c>
      <c r="E183" s="7">
        <v>6.8061499999999995E-3</v>
      </c>
      <c r="F183" s="7">
        <v>9.4776411414694041E-3</v>
      </c>
    </row>
    <row r="184" spans="1:6" x14ac:dyDescent="0.2">
      <c r="A184" s="4" t="s">
        <v>840</v>
      </c>
      <c r="B184" s="11">
        <v>79.322000000000003</v>
      </c>
      <c r="C184" s="6">
        <v>1.2999999999999999E-2</v>
      </c>
      <c r="D184" s="7">
        <v>0.63671</v>
      </c>
      <c r="E184" s="7">
        <v>8.27723E-3</v>
      </c>
      <c r="F184" s="7">
        <v>1.0434973903835002E-2</v>
      </c>
    </row>
    <row r="185" spans="1:6" x14ac:dyDescent="0.2">
      <c r="A185" s="4" t="s">
        <v>890</v>
      </c>
      <c r="B185" s="11">
        <v>95.551000000000002</v>
      </c>
      <c r="C185" s="6">
        <v>1.6E-2</v>
      </c>
      <c r="D185" s="7">
        <v>0.94501000000000002</v>
      </c>
      <c r="E185" s="7">
        <v>1.5120160000000001E-2</v>
      </c>
      <c r="F185" s="7">
        <v>1.5824177664283998E-2</v>
      </c>
    </row>
    <row r="186" spans="1:6" x14ac:dyDescent="0.2">
      <c r="A186" s="4" t="s">
        <v>820</v>
      </c>
      <c r="B186" s="11">
        <v>78.074399999999997</v>
      </c>
      <c r="C186" s="6">
        <v>0.02</v>
      </c>
      <c r="D186" s="7">
        <v>0.62273000000000001</v>
      </c>
      <c r="E186" s="7">
        <v>1.24546E-2</v>
      </c>
      <c r="F186" s="7">
        <v>1.5952219933806727E-2</v>
      </c>
    </row>
    <row r="187" spans="1:6" x14ac:dyDescent="0.2">
      <c r="A187" s="4" t="s">
        <v>831</v>
      </c>
      <c r="B187" s="11">
        <v>95.573099999999997</v>
      </c>
      <c r="C187" s="6">
        <v>2.1999999999999999E-2</v>
      </c>
      <c r="D187" s="7">
        <v>0.95172999999999996</v>
      </c>
      <c r="E187" s="7">
        <v>2.0938059999999998E-2</v>
      </c>
      <c r="F187" s="7">
        <v>2.1907900863318234E-2</v>
      </c>
    </row>
    <row r="188" spans="1:6" x14ac:dyDescent="0.2">
      <c r="A188" s="4" t="s">
        <v>815</v>
      </c>
      <c r="B188" s="11">
        <v>70.891400000000004</v>
      </c>
      <c r="C188" s="6">
        <v>2.4E-2</v>
      </c>
      <c r="D188" s="7">
        <v>0.51585999999999999</v>
      </c>
      <c r="E188" s="7">
        <v>1.238064E-2</v>
      </c>
      <c r="F188" s="7">
        <v>1.7464234025565864E-2</v>
      </c>
    </row>
    <row r="189" spans="1:6" x14ac:dyDescent="0.2">
      <c r="A189" s="4" t="s">
        <v>831</v>
      </c>
      <c r="B189" s="11">
        <v>95.573099999999997</v>
      </c>
      <c r="C189" s="6">
        <v>2.7E-2</v>
      </c>
      <c r="D189" s="7">
        <v>0.95172999999999996</v>
      </c>
      <c r="E189" s="7">
        <v>2.5696709999999998E-2</v>
      </c>
      <c r="F189" s="7">
        <v>2.6886969241345104E-2</v>
      </c>
    </row>
    <row r="190" spans="1:6" x14ac:dyDescent="0.2">
      <c r="A190" s="4" t="s">
        <v>830</v>
      </c>
      <c r="B190" s="11">
        <v>95.573099999999997</v>
      </c>
      <c r="C190" s="6">
        <v>3.7999999999999999E-2</v>
      </c>
      <c r="D190" s="7">
        <v>0.95172999999999996</v>
      </c>
      <c r="E190" s="7">
        <v>3.6165739999999995E-2</v>
      </c>
      <c r="F190" s="7">
        <v>3.7840919673004215E-2</v>
      </c>
    </row>
    <row r="191" spans="1:6" x14ac:dyDescent="0.2">
      <c r="A191" s="4" t="s">
        <v>815</v>
      </c>
      <c r="B191" s="11">
        <v>70.891400000000004</v>
      </c>
      <c r="C191" s="6">
        <v>0.04</v>
      </c>
      <c r="D191" s="7">
        <v>0.51585999999999999</v>
      </c>
      <c r="E191" s="7">
        <v>2.0634400000000001E-2</v>
      </c>
      <c r="F191" s="7">
        <v>2.9107056709276442E-2</v>
      </c>
    </row>
    <row r="192" spans="1:6" x14ac:dyDescent="0.2">
      <c r="A192" s="4" t="s">
        <v>830</v>
      </c>
      <c r="B192" s="11">
        <v>95.573099999999997</v>
      </c>
      <c r="C192" s="6">
        <v>4.2999999999999997E-2</v>
      </c>
      <c r="D192" s="7">
        <v>0.95172999999999996</v>
      </c>
      <c r="E192" s="7">
        <v>4.0924389999999998E-2</v>
      </c>
      <c r="F192" s="7">
        <v>4.2819988051031092E-2</v>
      </c>
    </row>
    <row r="193" spans="1:6" x14ac:dyDescent="0.2">
      <c r="A193" s="4" t="s">
        <v>824</v>
      </c>
      <c r="B193" s="11">
        <v>93.478899999999996</v>
      </c>
      <c r="C193" s="6">
        <v>4.3999999999999997E-2</v>
      </c>
      <c r="D193" s="7">
        <v>0.89724999999999999</v>
      </c>
      <c r="E193" s="7">
        <v>3.9479E-2</v>
      </c>
      <c r="F193" s="7">
        <v>4.2233060080938051E-2</v>
      </c>
    </row>
    <row r="194" spans="1:6" x14ac:dyDescent="0.2">
      <c r="A194" s="4" t="s">
        <v>840</v>
      </c>
      <c r="B194" s="11">
        <v>79.322000000000003</v>
      </c>
      <c r="C194" s="6">
        <v>5.1999999999999998E-2</v>
      </c>
      <c r="D194" s="7">
        <v>0.63671</v>
      </c>
      <c r="E194" s="7">
        <v>3.310892E-2</v>
      </c>
      <c r="F194" s="7">
        <v>4.1739895615340007E-2</v>
      </c>
    </row>
    <row r="195" spans="1:6" x14ac:dyDescent="0.2">
      <c r="A195" s="4" t="s">
        <v>824</v>
      </c>
      <c r="B195" s="11">
        <v>93.478899999999996</v>
      </c>
      <c r="C195" s="6">
        <v>5.3999999999999999E-2</v>
      </c>
      <c r="D195" s="7">
        <v>0.89724999999999999</v>
      </c>
      <c r="E195" s="7">
        <v>4.8451500000000002E-2</v>
      </c>
      <c r="F195" s="7">
        <v>5.1831482826605796E-2</v>
      </c>
    </row>
    <row r="196" spans="1:6" x14ac:dyDescent="0.2">
      <c r="A196" s="4" t="s">
        <v>840</v>
      </c>
      <c r="B196" s="11">
        <v>79.322000000000003</v>
      </c>
      <c r="C196" s="6">
        <v>6.2E-2</v>
      </c>
      <c r="D196" s="7">
        <v>0.63671</v>
      </c>
      <c r="E196" s="7">
        <v>3.9476020000000001E-2</v>
      </c>
      <c r="F196" s="7">
        <v>4.9766798618290004E-2</v>
      </c>
    </row>
    <row r="197" spans="1:6" x14ac:dyDescent="0.2">
      <c r="A197" s="4" t="s">
        <v>824</v>
      </c>
      <c r="B197" s="11">
        <v>93.478899999999996</v>
      </c>
      <c r="C197" s="6">
        <v>6.5000000000000002E-2</v>
      </c>
      <c r="D197" s="7">
        <v>0.89724999999999999</v>
      </c>
      <c r="E197" s="7">
        <v>5.8321249999999998E-2</v>
      </c>
      <c r="F197" s="7">
        <v>6.2389747846840302E-2</v>
      </c>
    </row>
    <row r="198" spans="1:6" x14ac:dyDescent="0.2">
      <c r="A198" s="4" t="s">
        <v>832</v>
      </c>
      <c r="B198" s="11">
        <v>95.641900000000007</v>
      </c>
      <c r="C198" s="6">
        <v>7.0000000000000007E-2</v>
      </c>
      <c r="D198" s="7">
        <v>0.94993000000000005</v>
      </c>
      <c r="E198" s="7">
        <v>6.6495100000000015E-2</v>
      </c>
      <c r="F198" s="7">
        <v>6.952507217025175E-2</v>
      </c>
    </row>
    <row r="199" spans="1:6" x14ac:dyDescent="0.2">
      <c r="A199" s="4" t="s">
        <v>824</v>
      </c>
      <c r="B199" s="11">
        <v>93.478899999999996</v>
      </c>
      <c r="C199" s="6">
        <v>8.5000000000000006E-2</v>
      </c>
      <c r="D199" s="7">
        <v>0.89724999999999999</v>
      </c>
      <c r="E199" s="7">
        <v>7.6266250000000008E-2</v>
      </c>
      <c r="F199" s="7">
        <v>8.1586593338175792E-2</v>
      </c>
    </row>
    <row r="200" spans="1:6" x14ac:dyDescent="0.2">
      <c r="A200" s="4" t="s">
        <v>831</v>
      </c>
      <c r="B200" s="11">
        <v>95.573099999999997</v>
      </c>
      <c r="C200" s="6">
        <v>8.8999999999999996E-2</v>
      </c>
      <c r="D200" s="7">
        <v>0.95172999999999996</v>
      </c>
      <c r="E200" s="7">
        <v>8.470396999999999E-2</v>
      </c>
      <c r="F200" s="7">
        <v>8.8627417128878297E-2</v>
      </c>
    </row>
    <row r="201" spans="1:6" x14ac:dyDescent="0.2">
      <c r="A201" s="4" t="s">
        <v>824</v>
      </c>
      <c r="B201" s="11">
        <v>93.478899999999996</v>
      </c>
      <c r="C201" s="6">
        <v>0.104</v>
      </c>
      <c r="D201" s="7">
        <v>0.89724999999999999</v>
      </c>
      <c r="E201" s="7">
        <v>9.3313999999999994E-2</v>
      </c>
      <c r="F201" s="7">
        <v>9.982359655494448E-2</v>
      </c>
    </row>
    <row r="202" spans="1:6" x14ac:dyDescent="0.2">
      <c r="A202" s="4" t="s">
        <v>840</v>
      </c>
      <c r="B202" s="11">
        <v>79.322000000000003</v>
      </c>
      <c r="C202" s="6">
        <v>0.107</v>
      </c>
      <c r="D202" s="7">
        <v>0.63671</v>
      </c>
      <c r="E202" s="7">
        <v>6.8127969999999996E-2</v>
      </c>
      <c r="F202" s="7">
        <v>8.5887862131565004E-2</v>
      </c>
    </row>
    <row r="203" spans="1:6" x14ac:dyDescent="0.2">
      <c r="A203" s="4" t="s">
        <v>838</v>
      </c>
      <c r="B203" s="11">
        <v>95.821100000000001</v>
      </c>
      <c r="C203" s="6">
        <v>0.11</v>
      </c>
      <c r="D203" s="7">
        <v>0.95735000000000003</v>
      </c>
      <c r="E203" s="7">
        <v>0.1053085</v>
      </c>
      <c r="F203" s="7">
        <v>0.10990115955671559</v>
      </c>
    </row>
    <row r="204" spans="1:6" x14ac:dyDescent="0.2">
      <c r="A204" s="4" t="s">
        <v>819</v>
      </c>
      <c r="B204" s="11">
        <v>80.247</v>
      </c>
      <c r="C204" s="6">
        <v>0.114</v>
      </c>
      <c r="D204" s="7">
        <v>0.63382000000000005</v>
      </c>
      <c r="E204" s="7">
        <v>7.2255480000000011E-2</v>
      </c>
      <c r="F204" s="7">
        <v>9.0041347340087494E-2</v>
      </c>
    </row>
    <row r="205" spans="1:6" x14ac:dyDescent="0.2">
      <c r="A205" s="4" t="s">
        <v>832</v>
      </c>
      <c r="B205" s="11">
        <v>95.641900000000007</v>
      </c>
      <c r="C205" s="6">
        <v>0.128</v>
      </c>
      <c r="D205" s="7">
        <v>0.94993000000000005</v>
      </c>
      <c r="E205" s="7">
        <v>0.12159104000000001</v>
      </c>
      <c r="F205" s="7">
        <v>0.12713156053988892</v>
      </c>
    </row>
    <row r="206" spans="1:6" x14ac:dyDescent="0.2">
      <c r="A206" s="4" t="s">
        <v>823</v>
      </c>
      <c r="B206" s="11">
        <v>74.233599999999996</v>
      </c>
      <c r="C206" s="6">
        <v>0.13</v>
      </c>
      <c r="D206" s="7">
        <v>0.57608999999999999</v>
      </c>
      <c r="E206" s="7">
        <v>7.4891700000000005E-2</v>
      </c>
      <c r="F206" s="7">
        <v>0.10088652577808432</v>
      </c>
    </row>
    <row r="207" spans="1:6" x14ac:dyDescent="0.2">
      <c r="A207" s="4" t="s">
        <v>821</v>
      </c>
      <c r="B207" s="11">
        <v>77.189899999999994</v>
      </c>
      <c r="C207" s="6">
        <v>0.13300000000000001</v>
      </c>
      <c r="D207" s="7">
        <v>0.61416000000000004</v>
      </c>
      <c r="E207" s="7">
        <v>8.1683280000000011E-2</v>
      </c>
      <c r="F207" s="7">
        <v>0.10582120199663431</v>
      </c>
    </row>
    <row r="208" spans="1:6" x14ac:dyDescent="0.2">
      <c r="A208" s="4" t="s">
        <v>824</v>
      </c>
      <c r="B208" s="11">
        <v>93.478899999999996</v>
      </c>
      <c r="C208" s="6">
        <v>0.13500000000000001</v>
      </c>
      <c r="D208" s="7">
        <v>0.89724999999999999</v>
      </c>
      <c r="E208" s="7">
        <v>0.12112875000000001</v>
      </c>
      <c r="F208" s="7">
        <v>0.12957870706651448</v>
      </c>
    </row>
    <row r="209" spans="1:6" x14ac:dyDescent="0.2">
      <c r="A209" s="4" t="s">
        <v>819</v>
      </c>
      <c r="B209" s="11">
        <v>80.247</v>
      </c>
      <c r="C209" s="6">
        <v>0.153</v>
      </c>
      <c r="D209" s="7">
        <v>0.63382000000000005</v>
      </c>
      <c r="E209" s="7">
        <v>9.6974460000000012E-2</v>
      </c>
      <c r="F209" s="7">
        <v>0.12084496616695953</v>
      </c>
    </row>
    <row r="210" spans="1:6" x14ac:dyDescent="0.2">
      <c r="A210" s="4" t="s">
        <v>819</v>
      </c>
      <c r="B210" s="11">
        <v>80.247</v>
      </c>
      <c r="C210" s="6">
        <v>0.158</v>
      </c>
      <c r="D210" s="7">
        <v>0.63382000000000005</v>
      </c>
      <c r="E210" s="7">
        <v>0.10014356000000001</v>
      </c>
      <c r="F210" s="7">
        <v>0.12479414806784055</v>
      </c>
    </row>
    <row r="211" spans="1:6" x14ac:dyDescent="0.2">
      <c r="A211" s="4" t="s">
        <v>821</v>
      </c>
      <c r="B211" s="11">
        <v>77.189899999999994</v>
      </c>
      <c r="C211" s="6">
        <v>0.17</v>
      </c>
      <c r="D211" s="7">
        <v>0.61416000000000004</v>
      </c>
      <c r="E211" s="7">
        <v>0.10440720000000002</v>
      </c>
      <c r="F211" s="7">
        <v>0.13526018300321679</v>
      </c>
    </row>
    <row r="212" spans="1:6" x14ac:dyDescent="0.2">
      <c r="A212" s="4" t="s">
        <v>821</v>
      </c>
      <c r="B212" s="11">
        <v>77.189899999999994</v>
      </c>
      <c r="C212" s="6">
        <v>0.17199999999999999</v>
      </c>
      <c r="D212" s="7">
        <v>0.61416000000000004</v>
      </c>
      <c r="E212" s="7">
        <v>0.10563552</v>
      </c>
      <c r="F212" s="7">
        <v>0.13685147927384284</v>
      </c>
    </row>
    <row r="213" spans="1:6" x14ac:dyDescent="0.2">
      <c r="A213" s="4" t="s">
        <v>886</v>
      </c>
      <c r="B213" s="11">
        <v>95.266199999999998</v>
      </c>
      <c r="C213" s="6">
        <v>0.19</v>
      </c>
      <c r="D213" s="7">
        <v>0.94588000000000005</v>
      </c>
      <c r="E213" s="7">
        <v>0.17971720000000002</v>
      </c>
      <c r="F213" s="7">
        <v>0.18864739015516524</v>
      </c>
    </row>
    <row r="214" spans="1:6" x14ac:dyDescent="0.2">
      <c r="A214" s="4" t="s">
        <v>823</v>
      </c>
      <c r="B214" s="11">
        <v>74.233599999999996</v>
      </c>
      <c r="C214" s="6">
        <v>0.216</v>
      </c>
      <c r="D214" s="7">
        <v>0.57608999999999999</v>
      </c>
      <c r="E214" s="7">
        <v>0.12443543999999999</v>
      </c>
      <c r="F214" s="7">
        <v>0.16762684283127854</v>
      </c>
    </row>
    <row r="215" spans="1:6" x14ac:dyDescent="0.2">
      <c r="A215" s="4" t="s">
        <v>819</v>
      </c>
      <c r="B215" s="11">
        <v>80.247</v>
      </c>
      <c r="C215" s="6">
        <v>0.22</v>
      </c>
      <c r="D215" s="7">
        <v>0.63382000000000005</v>
      </c>
      <c r="E215" s="7">
        <v>0.13944040000000002</v>
      </c>
      <c r="F215" s="7">
        <v>0.17376400363876535</v>
      </c>
    </row>
    <row r="216" spans="1:6" x14ac:dyDescent="0.2">
      <c r="A216" s="4" t="s">
        <v>823</v>
      </c>
      <c r="B216" s="11">
        <v>74.233599999999996</v>
      </c>
      <c r="C216" s="6">
        <v>0.22500000000000001</v>
      </c>
      <c r="D216" s="7">
        <v>0.57608999999999999</v>
      </c>
      <c r="E216" s="7">
        <v>0.12962024999999999</v>
      </c>
      <c r="F216" s="7">
        <v>0.17461129461591515</v>
      </c>
    </row>
    <row r="217" spans="1:6" x14ac:dyDescent="0.2">
      <c r="A217" s="4" t="s">
        <v>840</v>
      </c>
      <c r="B217" s="11">
        <v>79.322000000000003</v>
      </c>
      <c r="C217" s="6">
        <v>0.28599999999999998</v>
      </c>
      <c r="D217" s="7">
        <v>0.63671</v>
      </c>
      <c r="E217" s="7">
        <v>0.18209905999999998</v>
      </c>
      <c r="F217" s="7">
        <v>0.22956942588436999</v>
      </c>
    </row>
    <row r="218" spans="1:6" x14ac:dyDescent="0.2">
      <c r="A218" s="4" t="s">
        <v>885</v>
      </c>
      <c r="B218" s="11">
        <v>95.308199999999999</v>
      </c>
      <c r="C218" s="6">
        <v>0.35599999999999998</v>
      </c>
      <c r="D218" s="7">
        <v>0.94164999999999999</v>
      </c>
      <c r="E218" s="7">
        <v>0.33522739999999995</v>
      </c>
      <c r="F218" s="7">
        <v>0.35172986164884024</v>
      </c>
    </row>
    <row r="219" spans="1:6" x14ac:dyDescent="0.2">
      <c r="A219" s="4" t="s">
        <v>815</v>
      </c>
      <c r="B219" s="11">
        <v>70.891400000000004</v>
      </c>
      <c r="C219" s="6">
        <v>0.38400000000000001</v>
      </c>
      <c r="D219" s="7">
        <v>0.51585999999999999</v>
      </c>
      <c r="E219" s="7">
        <v>0.19809024</v>
      </c>
      <c r="F219" s="7">
        <v>0.27942774440905382</v>
      </c>
    </row>
    <row r="220" spans="1:6" x14ac:dyDescent="0.2">
      <c r="A220" s="4" t="s">
        <v>834</v>
      </c>
      <c r="B220" s="11">
        <v>95.452500000000001</v>
      </c>
      <c r="C220" s="6">
        <v>1.0189999999999999</v>
      </c>
      <c r="D220" s="7">
        <v>0.95369999999999999</v>
      </c>
      <c r="E220" s="7">
        <v>0.97182029999999986</v>
      </c>
      <c r="F220" s="7">
        <v>1.0181192739844425</v>
      </c>
    </row>
    <row r="221" spans="1:6" x14ac:dyDescent="0.2">
      <c r="A221" s="4" t="s">
        <v>856</v>
      </c>
      <c r="B221" s="11">
        <v>76.427000000000007</v>
      </c>
      <c r="C221" s="6">
        <v>0</v>
      </c>
      <c r="D221" s="7">
        <v>0.56437000000000004</v>
      </c>
      <c r="E221" s="7">
        <v>0</v>
      </c>
      <c r="F221" s="7">
        <v>0</v>
      </c>
    </row>
    <row r="222" spans="1:6" x14ac:dyDescent="0.2">
      <c r="A222" s="4" t="s">
        <v>842</v>
      </c>
      <c r="B222" s="11">
        <v>74.933000000000007</v>
      </c>
      <c r="C222" s="6">
        <v>0</v>
      </c>
      <c r="D222" s="7">
        <v>0.54686999999999997</v>
      </c>
      <c r="E222" s="7">
        <v>0</v>
      </c>
      <c r="F222" s="7">
        <v>0</v>
      </c>
    </row>
    <row r="223" spans="1:6" x14ac:dyDescent="0.2">
      <c r="A223" s="4" t="s">
        <v>842</v>
      </c>
      <c r="B223" s="11">
        <v>74.933000000000007</v>
      </c>
      <c r="C223" s="6">
        <v>0</v>
      </c>
      <c r="D223" s="7">
        <v>0.54686999999999997</v>
      </c>
      <c r="E223" s="7">
        <v>0</v>
      </c>
      <c r="F223" s="7">
        <v>0</v>
      </c>
    </row>
    <row r="224" spans="1:6" x14ac:dyDescent="0.2">
      <c r="A224" s="4" t="s">
        <v>864</v>
      </c>
      <c r="B224" s="11">
        <v>74.543499999999995</v>
      </c>
      <c r="C224" s="6">
        <v>0</v>
      </c>
      <c r="D224" s="7">
        <v>0.52749000000000001</v>
      </c>
      <c r="E224" s="7">
        <v>0</v>
      </c>
      <c r="F224" s="7">
        <v>0</v>
      </c>
    </row>
    <row r="225" spans="1:6" x14ac:dyDescent="0.2">
      <c r="A225" s="4" t="s">
        <v>864</v>
      </c>
      <c r="B225" s="11">
        <v>74.543499999999995</v>
      </c>
      <c r="C225" s="6">
        <v>0</v>
      </c>
      <c r="D225" s="7">
        <v>0.52749000000000001</v>
      </c>
      <c r="E225" s="7">
        <v>0</v>
      </c>
      <c r="F225" s="7">
        <v>0</v>
      </c>
    </row>
    <row r="226" spans="1:6" x14ac:dyDescent="0.2">
      <c r="A226" s="4" t="s">
        <v>861</v>
      </c>
      <c r="B226" s="11">
        <v>74.543499999999995</v>
      </c>
      <c r="C226" s="6">
        <v>0</v>
      </c>
      <c r="D226" s="7">
        <v>0.52749000000000001</v>
      </c>
      <c r="E226" s="7">
        <v>0</v>
      </c>
      <c r="F226" s="7">
        <v>0</v>
      </c>
    </row>
    <row r="227" spans="1:6" x14ac:dyDescent="0.2">
      <c r="A227" s="4" t="s">
        <v>843</v>
      </c>
      <c r="B227" s="11">
        <v>71.183000000000007</v>
      </c>
      <c r="C227" s="6">
        <v>0</v>
      </c>
      <c r="D227" s="7">
        <v>0.49158000000000002</v>
      </c>
      <c r="E227" s="7">
        <v>0</v>
      </c>
      <c r="F227" s="7">
        <v>0</v>
      </c>
    </row>
    <row r="228" spans="1:6" x14ac:dyDescent="0.2">
      <c r="A228" s="4" t="s">
        <v>863</v>
      </c>
      <c r="B228" s="11">
        <v>76.188800000000001</v>
      </c>
      <c r="C228" s="6">
        <v>0</v>
      </c>
      <c r="D228" s="7">
        <v>0.55376999999999998</v>
      </c>
      <c r="E228" s="7">
        <v>0</v>
      </c>
      <c r="F228" s="7">
        <v>0</v>
      </c>
    </row>
    <row r="229" spans="1:6" x14ac:dyDescent="0.2">
      <c r="A229" s="4" t="s">
        <v>863</v>
      </c>
      <c r="B229" s="11">
        <v>76.188800000000001</v>
      </c>
      <c r="C229" s="6">
        <v>1E-3</v>
      </c>
      <c r="D229" s="7">
        <v>0.55376999999999998</v>
      </c>
      <c r="E229" s="7">
        <v>5.5376999999999998E-4</v>
      </c>
      <c r="F229" s="7">
        <v>7.2683911546054007E-4</v>
      </c>
    </row>
    <row r="230" spans="1:6" x14ac:dyDescent="0.2">
      <c r="A230" s="4" t="s">
        <v>857</v>
      </c>
      <c r="B230" s="11">
        <v>74.929000000000002</v>
      </c>
      <c r="C230" s="6">
        <v>1E-3</v>
      </c>
      <c r="D230" s="7">
        <v>0.53747999999999996</v>
      </c>
      <c r="E230" s="7">
        <v>5.3748000000000001E-4</v>
      </c>
      <c r="F230" s="7">
        <v>7.17319062045403E-4</v>
      </c>
    </row>
    <row r="231" spans="1:6" x14ac:dyDescent="0.2">
      <c r="A231" s="4" t="s">
        <v>842</v>
      </c>
      <c r="B231" s="11">
        <v>74.933000000000007</v>
      </c>
      <c r="C231" s="6">
        <v>2E-3</v>
      </c>
      <c r="D231" s="7">
        <v>0.54686999999999997</v>
      </c>
      <c r="E231" s="7">
        <v>1.0937399999999999E-3</v>
      </c>
      <c r="F231" s="7">
        <v>1.4596239307114354E-3</v>
      </c>
    </row>
    <row r="232" spans="1:6" x14ac:dyDescent="0.2">
      <c r="A232" s="4" t="s">
        <v>846</v>
      </c>
      <c r="B232" s="11">
        <v>75.051000000000002</v>
      </c>
      <c r="C232" s="6">
        <v>3.0000000000000001E-3</v>
      </c>
      <c r="D232" s="7">
        <v>0.55952999999999997</v>
      </c>
      <c r="E232" s="7">
        <v>1.67859E-3</v>
      </c>
      <c r="F232" s="7">
        <v>2.2365991126034298E-3</v>
      </c>
    </row>
    <row r="233" spans="1:6" x14ac:dyDescent="0.2">
      <c r="A233" s="4" t="s">
        <v>857</v>
      </c>
      <c r="B233" s="11">
        <v>74.929000000000002</v>
      </c>
      <c r="C233" s="6">
        <v>3.0000000000000001E-3</v>
      </c>
      <c r="D233" s="7">
        <v>0.53747999999999996</v>
      </c>
      <c r="E233" s="7">
        <v>1.6124399999999999E-3</v>
      </c>
      <c r="F233" s="7">
        <v>2.1519571861362088E-3</v>
      </c>
    </row>
    <row r="234" spans="1:6" x14ac:dyDescent="0.2">
      <c r="A234" s="4" t="s">
        <v>859</v>
      </c>
      <c r="B234" s="11">
        <v>74.543499999999995</v>
      </c>
      <c r="C234" s="6">
        <v>4.0000000000000001E-3</v>
      </c>
      <c r="D234" s="7">
        <v>0.52749000000000001</v>
      </c>
      <c r="E234" s="7">
        <v>2.1099600000000001E-3</v>
      </c>
      <c r="F234" s="7">
        <v>2.8305083608899505E-3</v>
      </c>
    </row>
    <row r="235" spans="1:6" x14ac:dyDescent="0.2">
      <c r="A235" s="4" t="s">
        <v>865</v>
      </c>
      <c r="B235" s="11">
        <v>76.188800000000001</v>
      </c>
      <c r="C235" s="6">
        <v>4.0000000000000001E-3</v>
      </c>
      <c r="D235" s="7">
        <v>0.55376999999999998</v>
      </c>
      <c r="E235" s="7">
        <v>2.2150799999999999E-3</v>
      </c>
      <c r="F235" s="7">
        <v>2.9073564618421603E-3</v>
      </c>
    </row>
    <row r="236" spans="1:6" x14ac:dyDescent="0.2">
      <c r="A236" s="4" t="s">
        <v>857</v>
      </c>
      <c r="B236" s="11">
        <v>74.929000000000002</v>
      </c>
      <c r="C236" s="6">
        <v>5.0000000000000001E-3</v>
      </c>
      <c r="D236" s="7">
        <v>0.53747999999999996</v>
      </c>
      <c r="E236" s="7">
        <v>2.6873999999999999E-3</v>
      </c>
      <c r="F236" s="7">
        <v>3.5865953102270148E-3</v>
      </c>
    </row>
    <row r="237" spans="1:6" x14ac:dyDescent="0.2">
      <c r="A237" s="4" t="s">
        <v>865</v>
      </c>
      <c r="B237" s="11">
        <v>76.188800000000001</v>
      </c>
      <c r="C237" s="6">
        <v>5.0000000000000001E-3</v>
      </c>
      <c r="D237" s="7">
        <v>0.55376999999999998</v>
      </c>
      <c r="E237" s="7">
        <v>2.7688499999999998E-3</v>
      </c>
      <c r="F237" s="7">
        <v>3.6341955773027002E-3</v>
      </c>
    </row>
    <row r="238" spans="1:6" x14ac:dyDescent="0.2">
      <c r="A238" s="4" t="s">
        <v>851</v>
      </c>
      <c r="B238" s="11">
        <v>74.543499999999995</v>
      </c>
      <c r="C238" s="6">
        <v>5.0000000000000001E-3</v>
      </c>
      <c r="D238" s="7">
        <v>0.52749000000000001</v>
      </c>
      <c r="E238" s="7">
        <v>2.63745E-3</v>
      </c>
      <c r="F238" s="7">
        <v>3.5381354511124377E-3</v>
      </c>
    </row>
    <row r="239" spans="1:6" x14ac:dyDescent="0.2">
      <c r="A239" s="4" t="s">
        <v>855</v>
      </c>
      <c r="B239" s="11">
        <v>74.543499999999995</v>
      </c>
      <c r="C239" s="6">
        <v>5.0000000000000001E-3</v>
      </c>
      <c r="D239" s="7">
        <v>0.52749000000000001</v>
      </c>
      <c r="E239" s="7">
        <v>2.63745E-3</v>
      </c>
      <c r="F239" s="7">
        <v>3.5381354511124377E-3</v>
      </c>
    </row>
    <row r="240" spans="1:6" x14ac:dyDescent="0.2">
      <c r="A240" s="4" t="s">
        <v>850</v>
      </c>
      <c r="B240" s="11">
        <v>74.543499999999995</v>
      </c>
      <c r="C240" s="6">
        <v>6.0000000000000001E-3</v>
      </c>
      <c r="D240" s="7">
        <v>0.52749000000000001</v>
      </c>
      <c r="E240" s="7">
        <v>3.1649400000000002E-3</v>
      </c>
      <c r="F240" s="7">
        <v>4.2457625413349258E-3</v>
      </c>
    </row>
    <row r="241" spans="1:6" x14ac:dyDescent="0.2">
      <c r="A241" s="4" t="s">
        <v>861</v>
      </c>
      <c r="B241" s="11">
        <v>74.543499999999995</v>
      </c>
      <c r="C241" s="6">
        <v>6.0000000000000001E-3</v>
      </c>
      <c r="D241" s="7">
        <v>0.52749000000000001</v>
      </c>
      <c r="E241" s="7">
        <v>3.1649400000000002E-3</v>
      </c>
      <c r="F241" s="7">
        <v>4.2457625413349258E-3</v>
      </c>
    </row>
    <row r="242" spans="1:6" x14ac:dyDescent="0.2">
      <c r="A242" s="4" t="s">
        <v>843</v>
      </c>
      <c r="B242" s="11">
        <v>71.183000000000007</v>
      </c>
      <c r="C242" s="6">
        <v>6.0000000000000001E-3</v>
      </c>
      <c r="D242" s="7">
        <v>0.49158000000000002</v>
      </c>
      <c r="E242" s="7">
        <v>2.94948E-3</v>
      </c>
      <c r="F242" s="7">
        <v>4.1435174128654313E-3</v>
      </c>
    </row>
    <row r="243" spans="1:6" x14ac:dyDescent="0.2">
      <c r="A243" s="4" t="s">
        <v>842</v>
      </c>
      <c r="B243" s="11">
        <v>74.933000000000007</v>
      </c>
      <c r="C243" s="6">
        <v>7.0000000000000001E-3</v>
      </c>
      <c r="D243" s="7">
        <v>0.54686999999999997</v>
      </c>
      <c r="E243" s="7">
        <v>3.8280899999999997E-3</v>
      </c>
      <c r="F243" s="7">
        <v>5.108683757490024E-3</v>
      </c>
    </row>
    <row r="244" spans="1:6" x14ac:dyDescent="0.2">
      <c r="A244" s="4" t="s">
        <v>861</v>
      </c>
      <c r="B244" s="11">
        <v>74.543499999999995</v>
      </c>
      <c r="C244" s="6">
        <v>7.0000000000000001E-3</v>
      </c>
      <c r="D244" s="7">
        <v>0.52749000000000001</v>
      </c>
      <c r="E244" s="7">
        <v>3.69243E-3</v>
      </c>
      <c r="F244" s="7">
        <v>4.953389631557413E-3</v>
      </c>
    </row>
    <row r="245" spans="1:6" x14ac:dyDescent="0.2">
      <c r="A245" s="4" t="s">
        <v>859</v>
      </c>
      <c r="B245" s="11">
        <v>74.543499999999995</v>
      </c>
      <c r="C245" s="6">
        <v>8.0000000000000002E-3</v>
      </c>
      <c r="D245" s="7">
        <v>0.52749000000000001</v>
      </c>
      <c r="E245" s="7">
        <v>4.2199200000000003E-3</v>
      </c>
      <c r="F245" s="7">
        <v>5.6610167217799011E-3</v>
      </c>
    </row>
    <row r="246" spans="1:6" x14ac:dyDescent="0.2">
      <c r="A246" s="4" t="s">
        <v>860</v>
      </c>
      <c r="B246" s="11">
        <v>74.543499999999995</v>
      </c>
      <c r="C246" s="6">
        <v>8.0000000000000002E-3</v>
      </c>
      <c r="D246" s="7">
        <v>0.52749000000000001</v>
      </c>
      <c r="E246" s="7">
        <v>4.2199200000000003E-3</v>
      </c>
      <c r="F246" s="7">
        <v>5.6610167217799011E-3</v>
      </c>
    </row>
    <row r="247" spans="1:6" x14ac:dyDescent="0.2">
      <c r="A247" s="4" t="s">
        <v>860</v>
      </c>
      <c r="B247" s="11">
        <v>74.543499999999995</v>
      </c>
      <c r="C247" s="6">
        <v>8.0000000000000002E-3</v>
      </c>
      <c r="D247" s="7">
        <v>0.52749000000000001</v>
      </c>
      <c r="E247" s="7">
        <v>4.2199200000000003E-3</v>
      </c>
      <c r="F247" s="7">
        <v>5.6610167217799011E-3</v>
      </c>
    </row>
    <row r="248" spans="1:6" x14ac:dyDescent="0.2">
      <c r="A248" s="4" t="s">
        <v>859</v>
      </c>
      <c r="B248" s="11">
        <v>74.543499999999995</v>
      </c>
      <c r="C248" s="6">
        <v>8.9999999999999993E-3</v>
      </c>
      <c r="D248" s="7">
        <v>0.52749000000000001</v>
      </c>
      <c r="E248" s="7">
        <v>4.7474099999999997E-3</v>
      </c>
      <c r="F248" s="7">
        <v>6.3686438120023874E-3</v>
      </c>
    </row>
    <row r="249" spans="1:6" x14ac:dyDescent="0.2">
      <c r="A249" s="4" t="s">
        <v>865</v>
      </c>
      <c r="B249" s="11">
        <v>76.188800000000001</v>
      </c>
      <c r="C249" s="6">
        <v>8.9999999999999993E-3</v>
      </c>
      <c r="D249" s="7">
        <v>0.55376999999999998</v>
      </c>
      <c r="E249" s="7">
        <v>4.9839299999999993E-3</v>
      </c>
      <c r="F249" s="7">
        <v>6.5415520391448601E-3</v>
      </c>
    </row>
    <row r="250" spans="1:6" x14ac:dyDescent="0.2">
      <c r="A250" s="4" t="s">
        <v>851</v>
      </c>
      <c r="B250" s="11">
        <v>74.543499999999995</v>
      </c>
      <c r="C250" s="6">
        <v>8.9999999999999993E-3</v>
      </c>
      <c r="D250" s="7">
        <v>0.52749000000000001</v>
      </c>
      <c r="E250" s="7">
        <v>4.7474099999999997E-3</v>
      </c>
      <c r="F250" s="7">
        <v>6.3686438120023874E-3</v>
      </c>
    </row>
    <row r="251" spans="1:6" x14ac:dyDescent="0.2">
      <c r="A251" s="4" t="s">
        <v>852</v>
      </c>
      <c r="B251" s="11">
        <v>74.543499999999995</v>
      </c>
      <c r="C251" s="6">
        <v>0.01</v>
      </c>
      <c r="D251" s="7">
        <v>0.52749000000000001</v>
      </c>
      <c r="E251" s="7">
        <v>5.2748999999999999E-3</v>
      </c>
      <c r="F251" s="7">
        <v>7.0762709022248755E-3</v>
      </c>
    </row>
    <row r="252" spans="1:6" x14ac:dyDescent="0.2">
      <c r="A252" s="4" t="s">
        <v>863</v>
      </c>
      <c r="B252" s="11">
        <v>76.188800000000001</v>
      </c>
      <c r="C252" s="6">
        <v>1.2999999999999999E-2</v>
      </c>
      <c r="D252" s="7">
        <v>0.55376999999999998</v>
      </c>
      <c r="E252" s="7">
        <v>7.1990099999999996E-3</v>
      </c>
      <c r="F252" s="7">
        <v>9.4489085009870216E-3</v>
      </c>
    </row>
    <row r="253" spans="1:6" x14ac:dyDescent="0.2">
      <c r="A253" s="4" t="s">
        <v>855</v>
      </c>
      <c r="B253" s="11">
        <v>74.543499999999995</v>
      </c>
      <c r="C253" s="6">
        <v>1.2999999999999999E-2</v>
      </c>
      <c r="D253" s="7">
        <v>0.52749000000000001</v>
      </c>
      <c r="E253" s="7">
        <v>6.8573699999999998E-3</v>
      </c>
      <c r="F253" s="7">
        <v>9.199152172892338E-3</v>
      </c>
    </row>
    <row r="254" spans="1:6" x14ac:dyDescent="0.2">
      <c r="A254" s="4" t="s">
        <v>856</v>
      </c>
      <c r="B254" s="11">
        <v>76.427000000000007</v>
      </c>
      <c r="C254" s="6">
        <v>1.7000000000000001E-2</v>
      </c>
      <c r="D254" s="7">
        <v>0.56437000000000004</v>
      </c>
      <c r="E254" s="7">
        <v>9.5942900000000018E-3</v>
      </c>
      <c r="F254" s="7">
        <v>1.2553534745574208E-2</v>
      </c>
    </row>
    <row r="255" spans="1:6" x14ac:dyDescent="0.2">
      <c r="A255" s="4" t="s">
        <v>851</v>
      </c>
      <c r="B255" s="11">
        <v>74.543499999999995</v>
      </c>
      <c r="C255" s="6">
        <v>1.7999999999999999E-2</v>
      </c>
      <c r="D255" s="7">
        <v>0.52749000000000001</v>
      </c>
      <c r="E255" s="7">
        <v>9.4948199999999993E-3</v>
      </c>
      <c r="F255" s="7">
        <v>1.2737287624004775E-2</v>
      </c>
    </row>
    <row r="256" spans="1:6" x14ac:dyDescent="0.2">
      <c r="A256" s="4" t="s">
        <v>851</v>
      </c>
      <c r="B256" s="11">
        <v>74.543499999999995</v>
      </c>
      <c r="C256" s="6">
        <v>0.02</v>
      </c>
      <c r="D256" s="7">
        <v>0.52749000000000001</v>
      </c>
      <c r="E256" s="7">
        <v>1.05498E-2</v>
      </c>
      <c r="F256" s="7">
        <v>1.4152541804449751E-2</v>
      </c>
    </row>
    <row r="257" spans="1:6" x14ac:dyDescent="0.2">
      <c r="A257" s="4" t="s">
        <v>852</v>
      </c>
      <c r="B257" s="11">
        <v>74.543499999999995</v>
      </c>
      <c r="C257" s="6">
        <v>0.02</v>
      </c>
      <c r="D257" s="7">
        <v>0.52749000000000001</v>
      </c>
      <c r="E257" s="7">
        <v>1.05498E-2</v>
      </c>
      <c r="F257" s="7">
        <v>1.4152541804449751E-2</v>
      </c>
    </row>
    <row r="258" spans="1:6" x14ac:dyDescent="0.2">
      <c r="A258" s="4" t="s">
        <v>855</v>
      </c>
      <c r="B258" s="11">
        <v>74.543499999999995</v>
      </c>
      <c r="C258" s="6">
        <v>2.1000000000000001E-2</v>
      </c>
      <c r="D258" s="7">
        <v>0.52749000000000001</v>
      </c>
      <c r="E258" s="7">
        <v>1.1077290000000002E-2</v>
      </c>
      <c r="F258" s="7">
        <v>1.4860168894672241E-2</v>
      </c>
    </row>
    <row r="259" spans="1:6" x14ac:dyDescent="0.2">
      <c r="A259" s="4" t="s">
        <v>851</v>
      </c>
      <c r="B259" s="11">
        <v>74.543499999999995</v>
      </c>
      <c r="C259" s="6">
        <v>2.8000000000000001E-2</v>
      </c>
      <c r="D259" s="7">
        <v>0.52749000000000001</v>
      </c>
      <c r="E259" s="7">
        <v>1.476972E-2</v>
      </c>
      <c r="F259" s="7">
        <v>1.9813558526229652E-2</v>
      </c>
    </row>
    <row r="260" spans="1:6" x14ac:dyDescent="0.2">
      <c r="A260" s="4" t="s">
        <v>847</v>
      </c>
      <c r="B260" s="11">
        <v>74.543499999999995</v>
      </c>
      <c r="C260" s="6">
        <v>0.03</v>
      </c>
      <c r="D260" s="7">
        <v>0.52749000000000001</v>
      </c>
      <c r="E260" s="7">
        <v>1.5824700000000001E-2</v>
      </c>
      <c r="F260" s="7">
        <v>2.1228812706674628E-2</v>
      </c>
    </row>
    <row r="261" spans="1:6" x14ac:dyDescent="0.2">
      <c r="A261" s="4" t="s">
        <v>859</v>
      </c>
      <c r="B261" s="11">
        <v>74.543499999999995</v>
      </c>
      <c r="C261" s="6">
        <v>3.4000000000000002E-2</v>
      </c>
      <c r="D261" s="7">
        <v>0.52749000000000001</v>
      </c>
      <c r="E261" s="7">
        <v>1.7934660000000002E-2</v>
      </c>
      <c r="F261" s="7">
        <v>2.405932106756458E-2</v>
      </c>
    </row>
    <row r="262" spans="1:6" x14ac:dyDescent="0.2">
      <c r="A262" s="4" t="s">
        <v>864</v>
      </c>
      <c r="B262" s="11">
        <v>74.543499999999995</v>
      </c>
      <c r="C262" s="6">
        <v>3.5999999999999997E-2</v>
      </c>
      <c r="D262" s="7">
        <v>0.52749000000000001</v>
      </c>
      <c r="E262" s="7">
        <v>1.8989639999999999E-2</v>
      </c>
      <c r="F262" s="7">
        <v>2.547457524800955E-2</v>
      </c>
    </row>
    <row r="263" spans="1:6" x14ac:dyDescent="0.2">
      <c r="A263" s="4" t="s">
        <v>853</v>
      </c>
      <c r="B263" s="11">
        <v>81.888999999999996</v>
      </c>
      <c r="C263" s="6">
        <v>3.5999999999999997E-2</v>
      </c>
      <c r="D263" s="7">
        <v>0.65410000000000001</v>
      </c>
      <c r="E263" s="7">
        <v>2.3547599999999998E-2</v>
      </c>
      <c r="F263" s="7">
        <v>2.8755510508126851E-2</v>
      </c>
    </row>
    <row r="264" spans="1:6" x14ac:dyDescent="0.2">
      <c r="A264" s="4" t="s">
        <v>851</v>
      </c>
      <c r="B264" s="11">
        <v>74.543499999999995</v>
      </c>
      <c r="C264" s="6">
        <v>4.2000000000000003E-2</v>
      </c>
      <c r="D264" s="7">
        <v>0.52749000000000001</v>
      </c>
      <c r="E264" s="7">
        <v>2.2154580000000004E-2</v>
      </c>
      <c r="F264" s="7">
        <v>2.9720337789344482E-2</v>
      </c>
    </row>
    <row r="265" spans="1:6" x14ac:dyDescent="0.2">
      <c r="A265" s="4" t="s">
        <v>861</v>
      </c>
      <c r="B265" s="11">
        <v>74.543499999999995</v>
      </c>
      <c r="C265" s="6">
        <v>5.5E-2</v>
      </c>
      <c r="D265" s="7">
        <v>0.52749000000000001</v>
      </c>
      <c r="E265" s="7">
        <v>2.9011950000000002E-2</v>
      </c>
      <c r="F265" s="7">
        <v>3.891948996223682E-2</v>
      </c>
    </row>
    <row r="266" spans="1:6" x14ac:dyDescent="0.2">
      <c r="A266" s="4" t="s">
        <v>843</v>
      </c>
      <c r="B266" s="11">
        <v>71.183000000000007</v>
      </c>
      <c r="C266" s="6">
        <v>5.6000000000000001E-2</v>
      </c>
      <c r="D266" s="7">
        <v>0.49158000000000002</v>
      </c>
      <c r="E266" s="7">
        <v>2.7528480000000001E-2</v>
      </c>
      <c r="F266" s="7">
        <v>3.8672829186744022E-2</v>
      </c>
    </row>
    <row r="267" spans="1:6" x14ac:dyDescent="0.2">
      <c r="A267" s="4" t="s">
        <v>860</v>
      </c>
      <c r="B267" s="11">
        <v>74.543499999999995</v>
      </c>
      <c r="C267" s="6">
        <v>6.3E-2</v>
      </c>
      <c r="D267" s="7">
        <v>0.52749000000000001</v>
      </c>
      <c r="E267" s="7">
        <v>3.3231870000000004E-2</v>
      </c>
      <c r="F267" s="7">
        <v>4.4580506684016724E-2</v>
      </c>
    </row>
    <row r="268" spans="1:6" x14ac:dyDescent="0.2">
      <c r="A268" s="4" t="s">
        <v>861</v>
      </c>
      <c r="B268" s="11">
        <v>74.543499999999995</v>
      </c>
      <c r="C268" s="6">
        <v>6.4000000000000001E-2</v>
      </c>
      <c r="D268" s="7">
        <v>0.52749000000000001</v>
      </c>
      <c r="E268" s="7">
        <v>3.3759360000000002E-2</v>
      </c>
      <c r="F268" s="7">
        <v>4.5288133774239209E-2</v>
      </c>
    </row>
    <row r="269" spans="1:6" x14ac:dyDescent="0.2">
      <c r="A269" s="4" t="s">
        <v>851</v>
      </c>
      <c r="B269" s="11">
        <v>74.543499999999995</v>
      </c>
      <c r="C269" s="6">
        <v>6.4000000000000001E-2</v>
      </c>
      <c r="D269" s="7">
        <v>0.52749000000000001</v>
      </c>
      <c r="E269" s="7">
        <v>3.3759360000000002E-2</v>
      </c>
      <c r="F269" s="7">
        <v>4.5288133774239209E-2</v>
      </c>
    </row>
    <row r="270" spans="1:6" x14ac:dyDescent="0.2">
      <c r="A270" s="4" t="s">
        <v>851</v>
      </c>
      <c r="B270" s="11">
        <v>74.543499999999995</v>
      </c>
      <c r="C270" s="6">
        <v>7.0999999999999994E-2</v>
      </c>
      <c r="D270" s="7">
        <v>0.52749000000000001</v>
      </c>
      <c r="E270" s="7">
        <v>3.7451789999999999E-2</v>
      </c>
      <c r="F270" s="7">
        <v>5.0241523405796615E-2</v>
      </c>
    </row>
    <row r="271" spans="1:6" x14ac:dyDescent="0.2">
      <c r="A271" s="4" t="s">
        <v>860</v>
      </c>
      <c r="B271" s="11">
        <v>74.543499999999995</v>
      </c>
      <c r="C271" s="6">
        <v>0.104</v>
      </c>
      <c r="D271" s="7">
        <v>0.52749000000000001</v>
      </c>
      <c r="E271" s="7">
        <v>5.4858959999999998E-2</v>
      </c>
      <c r="F271" s="7">
        <v>7.3593217383138704E-2</v>
      </c>
    </row>
    <row r="272" spans="1:6" x14ac:dyDescent="0.2">
      <c r="A272" s="4" t="s">
        <v>860</v>
      </c>
      <c r="B272" s="11">
        <v>74.543499999999995</v>
      </c>
      <c r="C272" s="6">
        <v>0.12</v>
      </c>
      <c r="D272" s="7">
        <v>0.52749000000000001</v>
      </c>
      <c r="E272" s="7">
        <v>6.3298800000000002E-2</v>
      </c>
      <c r="F272" s="7">
        <v>8.4915250826698513E-2</v>
      </c>
    </row>
    <row r="273" spans="1:6" x14ac:dyDescent="0.2">
      <c r="A273" s="4" t="s">
        <v>856</v>
      </c>
      <c r="B273" s="11">
        <v>76.427000000000007</v>
      </c>
      <c r="C273" s="6">
        <v>0.13800000000000001</v>
      </c>
      <c r="D273" s="7">
        <v>0.56437000000000004</v>
      </c>
      <c r="E273" s="7">
        <v>7.7883060000000018E-2</v>
      </c>
      <c r="F273" s="7">
        <v>0.10190516440524947</v>
      </c>
    </row>
    <row r="274" spans="1:6" x14ac:dyDescent="0.2">
      <c r="A274" s="4" t="s">
        <v>855</v>
      </c>
      <c r="B274" s="11">
        <v>74.543499999999995</v>
      </c>
      <c r="C274" s="6">
        <v>0.156</v>
      </c>
      <c r="D274" s="7">
        <v>0.52749000000000001</v>
      </c>
      <c r="E274" s="7">
        <v>8.2288440000000004E-2</v>
      </c>
      <c r="F274" s="7">
        <v>0.11038982607470807</v>
      </c>
    </row>
    <row r="275" spans="1:6" x14ac:dyDescent="0.2">
      <c r="A275" s="4" t="s">
        <v>843</v>
      </c>
      <c r="B275" s="11">
        <v>71.183000000000007</v>
      </c>
      <c r="C275" s="6">
        <v>0.19700000000000001</v>
      </c>
      <c r="D275" s="7">
        <v>0.49158000000000002</v>
      </c>
      <c r="E275" s="7">
        <v>9.6841260000000012E-2</v>
      </c>
      <c r="F275" s="7">
        <v>0.13604548838908168</v>
      </c>
    </row>
    <row r="276" spans="1:6" x14ac:dyDescent="0.2">
      <c r="A276" s="4" t="s">
        <v>851</v>
      </c>
      <c r="B276" s="11">
        <v>74.543499999999995</v>
      </c>
      <c r="C276" s="6">
        <v>0.20300000000000001</v>
      </c>
      <c r="D276" s="7">
        <v>0.52749000000000001</v>
      </c>
      <c r="E276" s="7">
        <v>0.10708047000000001</v>
      </c>
      <c r="F276" s="7">
        <v>0.14364829931516498</v>
      </c>
    </row>
    <row r="277" spans="1:6" x14ac:dyDescent="0.2">
      <c r="A277" s="4" t="s">
        <v>843</v>
      </c>
      <c r="B277" s="11">
        <v>71.183000000000007</v>
      </c>
      <c r="C277" s="6">
        <v>0.20399999999999999</v>
      </c>
      <c r="D277" s="7">
        <v>0.49158000000000002</v>
      </c>
      <c r="E277" s="7">
        <v>0.10028231999999999</v>
      </c>
      <c r="F277" s="7">
        <v>0.14087959203742464</v>
      </c>
    </row>
    <row r="278" spans="1:6" x14ac:dyDescent="0.2">
      <c r="A278" s="4" t="s">
        <v>860</v>
      </c>
      <c r="B278" s="11">
        <v>74.543499999999995</v>
      </c>
      <c r="C278" s="6">
        <v>0.27700000000000002</v>
      </c>
      <c r="D278" s="7">
        <v>0.52749000000000001</v>
      </c>
      <c r="E278" s="7">
        <v>0.14611473000000003</v>
      </c>
      <c r="F278" s="7">
        <v>0.19601270399162909</v>
      </c>
    </row>
    <row r="279" spans="1:6" x14ac:dyDescent="0.2">
      <c r="A279" s="4" t="s">
        <v>863</v>
      </c>
      <c r="B279" s="11">
        <v>76.188800000000001</v>
      </c>
      <c r="C279" s="6">
        <v>0.40500000000000003</v>
      </c>
      <c r="D279" s="7">
        <v>0.55376999999999998</v>
      </c>
      <c r="E279" s="7">
        <v>0.22427685</v>
      </c>
      <c r="F279" s="7">
        <v>0.29436984176151876</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workbookViewId="0">
      <selection activeCell="L29" sqref="L29"/>
    </sheetView>
  </sheetViews>
  <sheetFormatPr baseColWidth="10" defaultColWidth="8.83203125" defaultRowHeight="15" x14ac:dyDescent="0.2"/>
  <cols>
    <col min="6" max="6" width="15" style="17" customWidth="1"/>
  </cols>
  <sheetData>
    <row r="1" spans="1:8" ht="75" x14ac:dyDescent="0.2">
      <c r="A1" s="1" t="s">
        <v>0</v>
      </c>
      <c r="B1" s="1" t="s">
        <v>1</v>
      </c>
      <c r="C1" s="1" t="s">
        <v>2</v>
      </c>
      <c r="D1" s="1" t="s">
        <v>5</v>
      </c>
      <c r="E1" s="1" t="s">
        <v>6</v>
      </c>
      <c r="F1" s="18" t="s">
        <v>7</v>
      </c>
      <c r="G1" s="1" t="s">
        <v>8</v>
      </c>
      <c r="H1" s="1" t="s">
        <v>9</v>
      </c>
    </row>
    <row r="2" spans="1:8" x14ac:dyDescent="0.2">
      <c r="A2" s="4" t="s">
        <v>509</v>
      </c>
      <c r="B2" s="4" t="s">
        <v>862</v>
      </c>
      <c r="C2" s="4" t="s">
        <v>932</v>
      </c>
      <c r="D2" s="6">
        <v>2.1019999999999999</v>
      </c>
      <c r="E2" s="7">
        <v>0.95577999999999996</v>
      </c>
      <c r="F2" s="19">
        <v>95.587000000000003</v>
      </c>
      <c r="G2" s="7">
        <v>2.0090495599999998</v>
      </c>
      <c r="H2" s="7">
        <v>2.1018020860577273</v>
      </c>
    </row>
    <row r="3" spans="1:8" x14ac:dyDescent="0.2">
      <c r="A3" s="4" t="s">
        <v>420</v>
      </c>
      <c r="B3" s="4" t="s">
        <v>844</v>
      </c>
      <c r="C3" s="4" t="s">
        <v>932</v>
      </c>
      <c r="D3" s="6">
        <v>1.43</v>
      </c>
      <c r="E3" s="7">
        <v>0.93191999999999997</v>
      </c>
      <c r="F3" s="19">
        <v>94.325400000000002</v>
      </c>
      <c r="G3" s="7">
        <v>1.3326456</v>
      </c>
      <c r="H3" s="7">
        <v>1.4128173323410236</v>
      </c>
    </row>
    <row r="4" spans="1:8" x14ac:dyDescent="0.2">
      <c r="A4" s="4" t="s">
        <v>550</v>
      </c>
      <c r="B4" s="4" t="s">
        <v>870</v>
      </c>
      <c r="C4" s="4" t="s">
        <v>932</v>
      </c>
      <c r="D4" s="6">
        <v>0.85199999999999998</v>
      </c>
      <c r="E4" s="7">
        <v>0.93191999999999997</v>
      </c>
      <c r="F4" s="19">
        <v>94.325400000000002</v>
      </c>
      <c r="G4" s="7">
        <v>0.79399584000000001</v>
      </c>
      <c r="H4" s="7">
        <v>0.84176249451367291</v>
      </c>
    </row>
    <row r="5" spans="1:8" x14ac:dyDescent="0.2">
      <c r="A5" s="4" t="s">
        <v>348</v>
      </c>
      <c r="B5" s="4" t="s">
        <v>837</v>
      </c>
      <c r="C5" s="4" t="s">
        <v>932</v>
      </c>
      <c r="D5" s="6">
        <v>0.83499999999999996</v>
      </c>
      <c r="E5" s="7">
        <v>0.84184000000000003</v>
      </c>
      <c r="F5" s="19">
        <v>91.943700000000007</v>
      </c>
      <c r="G5" s="7">
        <v>0.70293640000000002</v>
      </c>
      <c r="H5" s="7">
        <v>0.76452916295515627</v>
      </c>
    </row>
    <row r="6" spans="1:8" x14ac:dyDescent="0.2">
      <c r="A6" s="4" t="s">
        <v>535</v>
      </c>
      <c r="B6" s="4" t="s">
        <v>868</v>
      </c>
      <c r="C6" s="4" t="s">
        <v>932</v>
      </c>
      <c r="D6" s="6">
        <v>0.68300000000000005</v>
      </c>
      <c r="E6" s="7">
        <v>0.95904999999999996</v>
      </c>
      <c r="F6" s="19">
        <v>95.95</v>
      </c>
      <c r="G6" s="7">
        <v>0.65503115000000001</v>
      </c>
      <c r="H6" s="7">
        <v>0.68267967691505993</v>
      </c>
    </row>
    <row r="7" spans="1:8" x14ac:dyDescent="0.2">
      <c r="A7" s="4" t="s">
        <v>377</v>
      </c>
      <c r="B7" s="4" t="s">
        <v>841</v>
      </c>
      <c r="C7" s="4" t="s">
        <v>932</v>
      </c>
      <c r="D7" s="6">
        <v>0.70399999999999996</v>
      </c>
      <c r="E7" s="7">
        <v>0.84282000000000001</v>
      </c>
      <c r="F7" s="19">
        <v>92.022999999999996</v>
      </c>
      <c r="G7" s="7">
        <v>0.59334527999999997</v>
      </c>
      <c r="H7" s="7">
        <v>0.64477932690740358</v>
      </c>
    </row>
    <row r="8" spans="1:8" x14ac:dyDescent="0.2">
      <c r="A8" s="4" t="s">
        <v>427</v>
      </c>
      <c r="B8" s="4" t="s">
        <v>844</v>
      </c>
      <c r="C8" s="4" t="s">
        <v>932</v>
      </c>
      <c r="D8" s="6">
        <v>0.53600000000000003</v>
      </c>
      <c r="E8" s="7">
        <v>0.93191999999999997</v>
      </c>
      <c r="F8" s="19">
        <v>94.325400000000002</v>
      </c>
      <c r="G8" s="7">
        <v>0.49950912000000003</v>
      </c>
      <c r="H8" s="7">
        <v>0.52955950359076132</v>
      </c>
    </row>
    <row r="9" spans="1:8" x14ac:dyDescent="0.2">
      <c r="A9" s="4" t="s">
        <v>331</v>
      </c>
      <c r="B9" s="4" t="s">
        <v>833</v>
      </c>
      <c r="C9" s="4" t="s">
        <v>932</v>
      </c>
      <c r="D9" s="6">
        <v>0.44</v>
      </c>
      <c r="E9" s="7">
        <v>0.86299999999999999</v>
      </c>
      <c r="F9" s="19">
        <v>92.710999999999999</v>
      </c>
      <c r="G9" s="7">
        <v>0.37972</v>
      </c>
      <c r="H9" s="7">
        <v>0.40957383697727345</v>
      </c>
    </row>
    <row r="10" spans="1:8" x14ac:dyDescent="0.2">
      <c r="A10" s="4" t="s">
        <v>638</v>
      </c>
      <c r="B10" s="4" t="s">
        <v>901</v>
      </c>
      <c r="C10" s="4" t="s">
        <v>932</v>
      </c>
      <c r="D10" s="6">
        <v>0.34899999999999998</v>
      </c>
      <c r="E10" s="7">
        <v>0.95108999999999999</v>
      </c>
      <c r="F10" s="19">
        <v>95.047700000000006</v>
      </c>
      <c r="G10" s="7">
        <v>0.33193040999999995</v>
      </c>
      <c r="H10" s="7">
        <v>0.34922508382633133</v>
      </c>
    </row>
    <row r="11" spans="1:8" x14ac:dyDescent="0.2">
      <c r="A11" s="4" t="s">
        <v>487</v>
      </c>
      <c r="B11" s="4" t="s">
        <v>858</v>
      </c>
      <c r="C11" s="4" t="s">
        <v>932</v>
      </c>
      <c r="D11" s="6">
        <v>0.34799999999999998</v>
      </c>
      <c r="E11" s="7">
        <v>0.94945000000000002</v>
      </c>
      <c r="F11" s="19">
        <v>95.025000000000006</v>
      </c>
      <c r="G11" s="7">
        <v>0.3304086</v>
      </c>
      <c r="H11" s="7">
        <v>0.34770702446724544</v>
      </c>
    </row>
    <row r="12" spans="1:8" x14ac:dyDescent="0.2">
      <c r="A12" s="4" t="s">
        <v>466</v>
      </c>
      <c r="B12" s="4" t="s">
        <v>854</v>
      </c>
      <c r="C12" s="4" t="s">
        <v>932</v>
      </c>
      <c r="D12" s="6">
        <v>0.32800000000000001</v>
      </c>
      <c r="E12" s="7">
        <v>0.94943</v>
      </c>
      <c r="F12" s="19">
        <v>94.981999999999999</v>
      </c>
      <c r="G12" s="7">
        <v>0.31141304000000003</v>
      </c>
      <c r="H12" s="7">
        <v>0.32786532185045592</v>
      </c>
    </row>
    <row r="13" spans="1:8" x14ac:dyDescent="0.2">
      <c r="A13" s="4" t="s">
        <v>390</v>
      </c>
      <c r="B13" s="4" t="s">
        <v>802</v>
      </c>
      <c r="C13" s="4" t="s">
        <v>932</v>
      </c>
      <c r="D13" s="6">
        <v>0.35199999999999998</v>
      </c>
      <c r="E13" s="7">
        <v>0.87443000000000004</v>
      </c>
      <c r="F13" s="19">
        <v>93.063000000000002</v>
      </c>
      <c r="G13" s="7">
        <v>0.30779936000000002</v>
      </c>
      <c r="H13" s="7">
        <v>0.33074300205237311</v>
      </c>
    </row>
    <row r="14" spans="1:8" x14ac:dyDescent="0.2">
      <c r="A14" s="4" t="s">
        <v>536</v>
      </c>
      <c r="B14" s="4" t="s">
        <v>868</v>
      </c>
      <c r="C14" s="4" t="s">
        <v>932</v>
      </c>
      <c r="D14" s="6">
        <v>0.30399999999999999</v>
      </c>
      <c r="E14" s="7">
        <v>0.95904999999999996</v>
      </c>
      <c r="F14" s="19">
        <v>95.95</v>
      </c>
      <c r="G14" s="7">
        <v>0.29155119999999995</v>
      </c>
      <c r="H14" s="7">
        <v>0.30385742574257418</v>
      </c>
    </row>
    <row r="15" spans="1:8" x14ac:dyDescent="0.2">
      <c r="A15" s="4" t="s">
        <v>531</v>
      </c>
      <c r="B15" s="4" t="s">
        <v>866</v>
      </c>
      <c r="C15" s="4" t="s">
        <v>932</v>
      </c>
      <c r="D15" s="6">
        <v>0.30199999999999999</v>
      </c>
      <c r="E15" s="7">
        <v>0.94308999999999998</v>
      </c>
      <c r="F15" s="19">
        <v>94.447999999999993</v>
      </c>
      <c r="G15" s="7">
        <v>0.28481318</v>
      </c>
      <c r="H15" s="7">
        <v>0.30155554379129257</v>
      </c>
    </row>
    <row r="16" spans="1:8" x14ac:dyDescent="0.2">
      <c r="A16" s="4" t="s">
        <v>561</v>
      </c>
      <c r="B16" s="4" t="s">
        <v>872</v>
      </c>
      <c r="C16" s="4" t="s">
        <v>932</v>
      </c>
      <c r="D16" s="6">
        <v>0.28899999999999998</v>
      </c>
      <c r="E16" s="7">
        <v>0.95904999999999996</v>
      </c>
      <c r="F16" s="19">
        <v>95.95</v>
      </c>
      <c r="G16" s="7">
        <v>0.27716544999999998</v>
      </c>
      <c r="H16" s="7">
        <v>0.28886446065659194</v>
      </c>
    </row>
    <row r="17" spans="1:8" x14ac:dyDescent="0.2">
      <c r="A17" s="4" t="s">
        <v>440</v>
      </c>
      <c r="B17" s="4" t="s">
        <v>848</v>
      </c>
      <c r="C17" s="4" t="s">
        <v>932</v>
      </c>
      <c r="D17" s="6">
        <v>0.26600000000000001</v>
      </c>
      <c r="E17" s="7">
        <v>0.93191999999999997</v>
      </c>
      <c r="F17" s="19">
        <v>94.325400000000002</v>
      </c>
      <c r="G17" s="7">
        <v>0.24789072000000001</v>
      </c>
      <c r="H17" s="7">
        <v>0.26280378349840022</v>
      </c>
    </row>
    <row r="18" spans="1:8" x14ac:dyDescent="0.2">
      <c r="A18" s="4" t="s">
        <v>648</v>
      </c>
      <c r="B18" s="4" t="s">
        <v>901</v>
      </c>
      <c r="C18" s="4" t="s">
        <v>932</v>
      </c>
      <c r="D18" s="6">
        <v>0.218</v>
      </c>
      <c r="E18" s="7">
        <v>0.95108999999999999</v>
      </c>
      <c r="F18" s="19">
        <v>95.047700000000006</v>
      </c>
      <c r="G18" s="7">
        <v>0.20733762</v>
      </c>
      <c r="H18" s="7">
        <v>0.21814059677404082</v>
      </c>
    </row>
    <row r="19" spans="1:8" x14ac:dyDescent="0.2">
      <c r="A19" s="4" t="s">
        <v>185</v>
      </c>
      <c r="B19" s="4" t="s">
        <v>811</v>
      </c>
      <c r="C19" s="4" t="s">
        <v>932</v>
      </c>
      <c r="D19" s="6">
        <v>0.33900000000000002</v>
      </c>
      <c r="E19" s="7">
        <v>0.61031000000000002</v>
      </c>
      <c r="F19" s="19">
        <v>80.179000000000002</v>
      </c>
      <c r="G19" s="7">
        <v>0.20689509000000003</v>
      </c>
      <c r="H19" s="7">
        <v>0.25804149465570791</v>
      </c>
    </row>
    <row r="20" spans="1:8" x14ac:dyDescent="0.2">
      <c r="A20" s="4" t="s">
        <v>249</v>
      </c>
      <c r="B20" s="4" t="s">
        <v>824</v>
      </c>
      <c r="C20" s="4" t="s">
        <v>932</v>
      </c>
      <c r="D20" s="6">
        <v>0.22900000000000001</v>
      </c>
      <c r="E20" s="7">
        <v>0.89724999999999999</v>
      </c>
      <c r="F20" s="19">
        <v>93.478899999999996</v>
      </c>
      <c r="G20" s="7">
        <v>0.20547024999999999</v>
      </c>
      <c r="H20" s="7">
        <v>0.21980388087579122</v>
      </c>
    </row>
    <row r="21" spans="1:8" x14ac:dyDescent="0.2">
      <c r="A21" s="4" t="s">
        <v>330</v>
      </c>
      <c r="B21" s="4" t="s">
        <v>834</v>
      </c>
      <c r="C21" s="4" t="s">
        <v>932</v>
      </c>
      <c r="D21" s="6">
        <v>0.16</v>
      </c>
      <c r="E21" s="7">
        <v>0.95369999999999999</v>
      </c>
      <c r="F21" s="19">
        <v>95.452500000000001</v>
      </c>
      <c r="G21" s="7">
        <v>0.15259200000000001</v>
      </c>
      <c r="H21" s="7">
        <v>0.1598617113223855</v>
      </c>
    </row>
    <row r="22" spans="1:8" x14ac:dyDescent="0.2">
      <c r="A22" s="4" t="s">
        <v>286</v>
      </c>
      <c r="B22" s="4" t="s">
        <v>829</v>
      </c>
      <c r="C22" s="4" t="s">
        <v>932</v>
      </c>
      <c r="D22" s="6">
        <v>0.14899999999999999</v>
      </c>
      <c r="E22" s="7">
        <v>0.94186999999999999</v>
      </c>
      <c r="F22" s="19">
        <v>95.228999999999999</v>
      </c>
      <c r="G22" s="7">
        <v>0.14033862999999999</v>
      </c>
      <c r="H22" s="7">
        <v>0.14736963530017116</v>
      </c>
    </row>
    <row r="23" spans="1:8" x14ac:dyDescent="0.2">
      <c r="A23" s="4" t="s">
        <v>518</v>
      </c>
      <c r="B23" s="4" t="s">
        <v>862</v>
      </c>
      <c r="C23" s="4" t="s">
        <v>932</v>
      </c>
      <c r="D23" s="6">
        <v>0.14499999999999999</v>
      </c>
      <c r="E23" s="7">
        <v>0.95577999999999996</v>
      </c>
      <c r="F23" s="19">
        <v>95.587000000000003</v>
      </c>
      <c r="G23" s="7">
        <v>0.13858809999999999</v>
      </c>
      <c r="H23" s="7">
        <v>0.14498634751587558</v>
      </c>
    </row>
    <row r="24" spans="1:8" x14ac:dyDescent="0.2">
      <c r="A24" s="4" t="s">
        <v>318</v>
      </c>
      <c r="B24" s="4" t="s">
        <v>832</v>
      </c>
      <c r="C24" s="4" t="s">
        <v>932</v>
      </c>
      <c r="D24" s="6">
        <v>0.13</v>
      </c>
      <c r="E24" s="7">
        <v>0.94993000000000005</v>
      </c>
      <c r="F24" s="19">
        <v>95.641900000000007</v>
      </c>
      <c r="G24" s="7">
        <v>0.12349090000000001</v>
      </c>
      <c r="H24" s="7">
        <v>0.12911799117332468</v>
      </c>
    </row>
    <row r="25" spans="1:8" x14ac:dyDescent="0.2">
      <c r="A25" s="4" t="s">
        <v>253</v>
      </c>
      <c r="B25" s="4" t="s">
        <v>824</v>
      </c>
      <c r="C25" s="4" t="s">
        <v>932</v>
      </c>
      <c r="D25" s="6">
        <v>0.106</v>
      </c>
      <c r="E25" s="7">
        <v>0.89724999999999999</v>
      </c>
      <c r="F25" s="19">
        <v>93.478899999999996</v>
      </c>
      <c r="G25" s="7">
        <v>9.5108499999999999E-2</v>
      </c>
      <c r="H25" s="7">
        <v>0.10174328110407803</v>
      </c>
    </row>
    <row r="26" spans="1:8" x14ac:dyDescent="0.2">
      <c r="A26" s="4" t="s">
        <v>349</v>
      </c>
      <c r="B26" s="4" t="s">
        <v>838</v>
      </c>
      <c r="C26" s="4" t="s">
        <v>932</v>
      </c>
      <c r="D26" s="6">
        <v>7.4999999999999997E-2</v>
      </c>
      <c r="E26" s="7">
        <v>0.95735000000000003</v>
      </c>
      <c r="F26" s="19">
        <v>95.821100000000001</v>
      </c>
      <c r="G26" s="7">
        <v>7.1801249999999997E-2</v>
      </c>
      <c r="H26" s="7">
        <v>7.4932608788669711E-2</v>
      </c>
    </row>
    <row r="27" spans="1:8" x14ac:dyDescent="0.2">
      <c r="A27" s="4" t="s">
        <v>250</v>
      </c>
      <c r="B27" s="4" t="s">
        <v>824</v>
      </c>
      <c r="C27" s="4" t="s">
        <v>932</v>
      </c>
      <c r="D27" s="6">
        <v>7.2999999999999995E-2</v>
      </c>
      <c r="E27" s="7">
        <v>0.89724999999999999</v>
      </c>
      <c r="F27" s="19">
        <v>93.478899999999996</v>
      </c>
      <c r="G27" s="7">
        <v>6.5499249999999995E-2</v>
      </c>
      <c r="H27" s="7">
        <v>7.0068486043374484E-2</v>
      </c>
    </row>
    <row r="28" spans="1:8" x14ac:dyDescent="0.2">
      <c r="A28" s="4" t="s">
        <v>296</v>
      </c>
      <c r="B28" s="4" t="s">
        <v>830</v>
      </c>
      <c r="C28" s="4" t="s">
        <v>932</v>
      </c>
      <c r="D28" s="6">
        <v>6.8000000000000005E-2</v>
      </c>
      <c r="E28" s="7">
        <v>0.95172999999999996</v>
      </c>
      <c r="F28" s="19">
        <v>95.573099999999997</v>
      </c>
      <c r="G28" s="7">
        <v>6.4717640000000007E-2</v>
      </c>
      <c r="H28" s="7">
        <v>6.7715329941165456E-2</v>
      </c>
    </row>
    <row r="29" spans="1:8" x14ac:dyDescent="0.2">
      <c r="A29" s="4" t="s">
        <v>641</v>
      </c>
      <c r="B29" s="4" t="s">
        <v>901</v>
      </c>
      <c r="C29" s="4" t="s">
        <v>932</v>
      </c>
      <c r="D29" s="6">
        <v>6.6000000000000003E-2</v>
      </c>
      <c r="E29" s="7">
        <v>0.95108999999999999</v>
      </c>
      <c r="F29" s="19">
        <v>95.047700000000006</v>
      </c>
      <c r="G29" s="7">
        <v>6.2771939999999998E-2</v>
      </c>
      <c r="H29" s="7">
        <v>6.6042565995810515E-2</v>
      </c>
    </row>
    <row r="30" spans="1:8" x14ac:dyDescent="0.2">
      <c r="A30" s="4" t="s">
        <v>284</v>
      </c>
      <c r="B30" s="4" t="s">
        <v>829</v>
      </c>
      <c r="C30" s="4" t="s">
        <v>932</v>
      </c>
      <c r="D30" s="6">
        <v>6.0999999999999999E-2</v>
      </c>
      <c r="E30" s="7">
        <v>0.94186999999999999</v>
      </c>
      <c r="F30" s="19">
        <v>95.228999999999999</v>
      </c>
      <c r="G30" s="7">
        <v>5.7454069999999996E-2</v>
      </c>
      <c r="H30" s="7">
        <v>6.033253525711705E-2</v>
      </c>
    </row>
    <row r="31" spans="1:8" x14ac:dyDescent="0.2">
      <c r="A31" s="4" t="s">
        <v>255</v>
      </c>
      <c r="B31" s="4" t="s">
        <v>824</v>
      </c>
      <c r="C31" s="4" t="s">
        <v>932</v>
      </c>
      <c r="D31" s="6">
        <v>6.4000000000000001E-2</v>
      </c>
      <c r="E31" s="7">
        <v>0.89724999999999999</v>
      </c>
      <c r="F31" s="19">
        <v>93.478899999999996</v>
      </c>
      <c r="G31" s="7">
        <v>5.7424000000000003E-2</v>
      </c>
      <c r="H31" s="7">
        <v>6.1429905572273534E-2</v>
      </c>
    </row>
    <row r="32" spans="1:8" x14ac:dyDescent="0.2">
      <c r="A32" s="4" t="s">
        <v>285</v>
      </c>
      <c r="B32" s="4" t="s">
        <v>829</v>
      </c>
      <c r="C32" s="4" t="s">
        <v>932</v>
      </c>
      <c r="D32" s="6">
        <v>5.8000000000000003E-2</v>
      </c>
      <c r="E32" s="7">
        <v>0.94186999999999999</v>
      </c>
      <c r="F32" s="19">
        <v>95.228999999999999</v>
      </c>
      <c r="G32" s="7">
        <v>5.4628460000000004E-2</v>
      </c>
      <c r="H32" s="7">
        <v>5.736536139201294E-2</v>
      </c>
    </row>
    <row r="33" spans="1:8" x14ac:dyDescent="0.2">
      <c r="A33" s="4" t="s">
        <v>303</v>
      </c>
      <c r="B33" s="4" t="s">
        <v>831</v>
      </c>
      <c r="C33" s="4" t="s">
        <v>932</v>
      </c>
      <c r="D33" s="6">
        <v>5.5E-2</v>
      </c>
      <c r="E33" s="7">
        <v>0.95172999999999996</v>
      </c>
      <c r="F33" s="19">
        <v>95.573099999999997</v>
      </c>
      <c r="G33" s="7">
        <v>5.234515E-2</v>
      </c>
      <c r="H33" s="7">
        <v>5.476975215829559E-2</v>
      </c>
    </row>
    <row r="34" spans="1:8" x14ac:dyDescent="0.2">
      <c r="A34" s="4" t="s">
        <v>295</v>
      </c>
      <c r="B34" s="4" t="s">
        <v>830</v>
      </c>
      <c r="C34" s="4" t="s">
        <v>932</v>
      </c>
      <c r="D34" s="6">
        <v>4.8000000000000001E-2</v>
      </c>
      <c r="E34" s="7">
        <v>0.95172999999999996</v>
      </c>
      <c r="F34" s="19">
        <v>95.573099999999997</v>
      </c>
      <c r="G34" s="7">
        <v>4.5683040000000001E-2</v>
      </c>
      <c r="H34" s="7">
        <v>4.7799056429057969E-2</v>
      </c>
    </row>
    <row r="35" spans="1:8" x14ac:dyDescent="0.2">
      <c r="A35" s="4" t="s">
        <v>287</v>
      </c>
      <c r="B35" s="4" t="s">
        <v>829</v>
      </c>
      <c r="C35" s="4" t="s">
        <v>932</v>
      </c>
      <c r="D35" s="6">
        <v>4.8000000000000001E-2</v>
      </c>
      <c r="E35" s="7">
        <v>0.94186999999999999</v>
      </c>
      <c r="F35" s="19">
        <v>95.228999999999999</v>
      </c>
      <c r="G35" s="7">
        <v>4.5209760000000002E-2</v>
      </c>
      <c r="H35" s="7">
        <v>4.7474781841665883E-2</v>
      </c>
    </row>
    <row r="36" spans="1:8" x14ac:dyDescent="0.2">
      <c r="A36" s="4" t="s">
        <v>307</v>
      </c>
      <c r="B36" s="4" t="s">
        <v>831</v>
      </c>
      <c r="C36" s="4" t="s">
        <v>932</v>
      </c>
      <c r="D36" s="6">
        <v>4.4999999999999998E-2</v>
      </c>
      <c r="E36" s="7">
        <v>0.95172999999999996</v>
      </c>
      <c r="F36" s="19">
        <v>95.573099999999997</v>
      </c>
      <c r="G36" s="7">
        <v>4.2827849999999994E-2</v>
      </c>
      <c r="H36" s="7">
        <v>4.4811615402241836E-2</v>
      </c>
    </row>
    <row r="37" spans="1:8" x14ac:dyDescent="0.2">
      <c r="A37" s="4" t="s">
        <v>252</v>
      </c>
      <c r="B37" s="4" t="s">
        <v>824</v>
      </c>
      <c r="C37" s="4" t="s">
        <v>932</v>
      </c>
      <c r="D37" s="6">
        <v>4.7E-2</v>
      </c>
      <c r="E37" s="7">
        <v>0.89724999999999999</v>
      </c>
      <c r="F37" s="19">
        <v>93.478899999999996</v>
      </c>
      <c r="G37" s="7">
        <v>4.217075E-2</v>
      </c>
      <c r="H37" s="7">
        <v>4.5112586904638374E-2</v>
      </c>
    </row>
    <row r="38" spans="1:8" x14ac:dyDescent="0.2">
      <c r="A38" s="4" t="s">
        <v>294</v>
      </c>
      <c r="B38" s="4" t="s">
        <v>830</v>
      </c>
      <c r="C38" s="4" t="s">
        <v>932</v>
      </c>
      <c r="D38" s="6">
        <v>4.2000000000000003E-2</v>
      </c>
      <c r="E38" s="7">
        <v>0.95172999999999996</v>
      </c>
      <c r="F38" s="19">
        <v>95.573099999999997</v>
      </c>
      <c r="G38" s="7">
        <v>3.997266E-2</v>
      </c>
      <c r="H38" s="7">
        <v>4.1824174375425724E-2</v>
      </c>
    </row>
    <row r="39" spans="1:8" x14ac:dyDescent="0.2">
      <c r="A39" s="4" t="s">
        <v>351</v>
      </c>
      <c r="B39" s="4" t="s">
        <v>838</v>
      </c>
      <c r="C39" s="4" t="s">
        <v>932</v>
      </c>
      <c r="D39" s="6">
        <v>4.1000000000000002E-2</v>
      </c>
      <c r="E39" s="7">
        <v>0.95735000000000003</v>
      </c>
      <c r="F39" s="19">
        <v>95.821100000000001</v>
      </c>
      <c r="G39" s="7">
        <v>3.9251350000000004E-2</v>
      </c>
      <c r="H39" s="7">
        <v>4.0963159471139446E-2</v>
      </c>
    </row>
    <row r="40" spans="1:8" x14ac:dyDescent="0.2">
      <c r="A40" s="4" t="s">
        <v>352</v>
      </c>
      <c r="B40" s="4" t="s">
        <v>838</v>
      </c>
      <c r="C40" s="4" t="s">
        <v>932</v>
      </c>
      <c r="D40" s="6">
        <v>0.04</v>
      </c>
      <c r="E40" s="7">
        <v>0.95735000000000003</v>
      </c>
      <c r="F40" s="19">
        <v>95.821100000000001</v>
      </c>
      <c r="G40" s="7">
        <v>3.8294000000000002E-2</v>
      </c>
      <c r="H40" s="7">
        <v>3.9964058020623854E-2</v>
      </c>
    </row>
    <row r="41" spans="1:8" x14ac:dyDescent="0.2">
      <c r="A41" s="4" t="s">
        <v>302</v>
      </c>
      <c r="B41" s="4" t="s">
        <v>831</v>
      </c>
      <c r="C41" s="4" t="s">
        <v>932</v>
      </c>
      <c r="D41" s="6">
        <v>3.9E-2</v>
      </c>
      <c r="E41" s="7">
        <v>0.95172999999999996</v>
      </c>
      <c r="F41" s="19">
        <v>95.573099999999997</v>
      </c>
      <c r="G41" s="7">
        <v>3.711747E-2</v>
      </c>
      <c r="H41" s="7">
        <v>3.8836733348609598E-2</v>
      </c>
    </row>
    <row r="42" spans="1:8" x14ac:dyDescent="0.2">
      <c r="A42" s="4" t="s">
        <v>281</v>
      </c>
      <c r="B42" s="4" t="s">
        <v>828</v>
      </c>
      <c r="C42" s="4" t="s">
        <v>932</v>
      </c>
      <c r="D42" s="6">
        <v>3.9E-2</v>
      </c>
      <c r="E42" s="7">
        <v>0.94445999999999997</v>
      </c>
      <c r="F42" s="19">
        <v>95.6023</v>
      </c>
      <c r="G42" s="7">
        <v>3.6833939999999996E-2</v>
      </c>
      <c r="H42" s="7">
        <v>3.8528299005358653E-2</v>
      </c>
    </row>
    <row r="43" spans="1:8" x14ac:dyDescent="0.2">
      <c r="A43" s="4" t="s">
        <v>282</v>
      </c>
      <c r="B43" s="4" t="s">
        <v>828</v>
      </c>
      <c r="C43" s="4" t="s">
        <v>932</v>
      </c>
      <c r="D43" s="6">
        <v>3.9E-2</v>
      </c>
      <c r="E43" s="7">
        <v>0.94445999999999997</v>
      </c>
      <c r="F43" s="19">
        <v>95.6023</v>
      </c>
      <c r="G43" s="7">
        <v>3.6833939999999996E-2</v>
      </c>
      <c r="H43" s="7">
        <v>3.8528299005358653E-2</v>
      </c>
    </row>
    <row r="44" spans="1:8" x14ac:dyDescent="0.2">
      <c r="A44" s="4" t="s">
        <v>283</v>
      </c>
      <c r="B44" s="4" t="s">
        <v>829</v>
      </c>
      <c r="C44" s="4" t="s">
        <v>932</v>
      </c>
      <c r="D44" s="6">
        <v>3.9E-2</v>
      </c>
      <c r="E44" s="7">
        <v>0.94186999999999999</v>
      </c>
      <c r="F44" s="19">
        <v>95.228999999999999</v>
      </c>
      <c r="G44" s="7">
        <v>3.6732929999999997E-2</v>
      </c>
      <c r="H44" s="7">
        <v>3.8573260246353526E-2</v>
      </c>
    </row>
    <row r="45" spans="1:8" x14ac:dyDescent="0.2">
      <c r="A45" s="4" t="s">
        <v>339</v>
      </c>
      <c r="B45" s="4" t="s">
        <v>835</v>
      </c>
      <c r="C45" s="4" t="s">
        <v>932</v>
      </c>
      <c r="D45" s="6">
        <v>3.7999999999999999E-2</v>
      </c>
      <c r="E45" s="7">
        <v>0.96057999999999999</v>
      </c>
      <c r="F45" s="19">
        <v>95.873500000000007</v>
      </c>
      <c r="G45" s="7">
        <v>3.6502039999999999E-2</v>
      </c>
      <c r="H45" s="7">
        <v>3.8073127610862227E-2</v>
      </c>
    </row>
    <row r="46" spans="1:8" x14ac:dyDescent="0.2">
      <c r="A46" s="4" t="s">
        <v>305</v>
      </c>
      <c r="B46" s="4" t="s">
        <v>831</v>
      </c>
      <c r="C46" s="4" t="s">
        <v>932</v>
      </c>
      <c r="D46" s="6">
        <v>3.5000000000000003E-2</v>
      </c>
      <c r="E46" s="7">
        <v>0.95172999999999996</v>
      </c>
      <c r="F46" s="19">
        <v>95.573099999999997</v>
      </c>
      <c r="G46" s="7">
        <v>3.3310550000000001E-2</v>
      </c>
      <c r="H46" s="7">
        <v>3.4853478646188103E-2</v>
      </c>
    </row>
    <row r="47" spans="1:8" x14ac:dyDescent="0.2">
      <c r="A47" s="4" t="s">
        <v>306</v>
      </c>
      <c r="B47" s="4" t="s">
        <v>831</v>
      </c>
      <c r="C47" s="4" t="s">
        <v>932</v>
      </c>
      <c r="D47" s="6">
        <v>3.4000000000000002E-2</v>
      </c>
      <c r="E47" s="7">
        <v>0.95172999999999996</v>
      </c>
      <c r="F47" s="19">
        <v>95.573099999999997</v>
      </c>
      <c r="G47" s="7">
        <v>3.2358820000000003E-2</v>
      </c>
      <c r="H47" s="7">
        <v>3.3857664970582728E-2</v>
      </c>
    </row>
    <row r="48" spans="1:8" x14ac:dyDescent="0.2">
      <c r="A48" s="4" t="s">
        <v>251</v>
      </c>
      <c r="B48" s="4" t="s">
        <v>824</v>
      </c>
      <c r="C48" s="4" t="s">
        <v>932</v>
      </c>
      <c r="D48" s="6">
        <v>3.1E-2</v>
      </c>
      <c r="E48" s="7">
        <v>0.89724999999999999</v>
      </c>
      <c r="F48" s="19">
        <v>93.478899999999996</v>
      </c>
      <c r="G48" s="7">
        <v>2.7814749999999999E-2</v>
      </c>
      <c r="H48" s="7">
        <v>2.9755110511569989E-2</v>
      </c>
    </row>
    <row r="49" spans="1:8" x14ac:dyDescent="0.2">
      <c r="A49" s="4" t="s">
        <v>332</v>
      </c>
      <c r="B49" s="4" t="s">
        <v>834</v>
      </c>
      <c r="C49" s="4" t="s">
        <v>932</v>
      </c>
      <c r="D49" s="6">
        <v>2.9000000000000001E-2</v>
      </c>
      <c r="E49" s="7">
        <v>0.95369999999999999</v>
      </c>
      <c r="F49" s="19">
        <v>95.452500000000001</v>
      </c>
      <c r="G49" s="7">
        <v>2.7657300000000003E-2</v>
      </c>
      <c r="H49" s="7">
        <v>2.8974935177182373E-2</v>
      </c>
    </row>
    <row r="50" spans="1:8" x14ac:dyDescent="0.2">
      <c r="A50" s="4" t="s">
        <v>300</v>
      </c>
      <c r="B50" s="4" t="s">
        <v>830</v>
      </c>
      <c r="C50" s="4" t="s">
        <v>932</v>
      </c>
      <c r="D50" s="6">
        <v>2.8000000000000001E-2</v>
      </c>
      <c r="E50" s="7">
        <v>0.95172999999999996</v>
      </c>
      <c r="F50" s="19">
        <v>95.573099999999997</v>
      </c>
      <c r="G50" s="7">
        <v>2.6648439999999999E-2</v>
      </c>
      <c r="H50" s="7">
        <v>2.7882782916950479E-2</v>
      </c>
    </row>
    <row r="51" spans="1:8" x14ac:dyDescent="0.2">
      <c r="A51" s="4" t="s">
        <v>280</v>
      </c>
      <c r="B51" s="4" t="s">
        <v>826</v>
      </c>
      <c r="C51" s="4" t="s">
        <v>932</v>
      </c>
      <c r="D51" s="6">
        <v>3.1E-2</v>
      </c>
      <c r="E51" s="7">
        <v>0.84184000000000003</v>
      </c>
      <c r="F51" s="19">
        <v>91.943700000000007</v>
      </c>
      <c r="G51" s="7">
        <v>2.6097040000000002E-2</v>
      </c>
      <c r="H51" s="7">
        <v>2.8383717427077657E-2</v>
      </c>
    </row>
    <row r="52" spans="1:8" x14ac:dyDescent="0.2">
      <c r="A52" s="4" t="s">
        <v>328</v>
      </c>
      <c r="B52" s="4" t="s">
        <v>834</v>
      </c>
      <c r="C52" s="4" t="s">
        <v>932</v>
      </c>
      <c r="D52" s="6">
        <v>2.5999999999999999E-2</v>
      </c>
      <c r="E52" s="7">
        <v>0.95369999999999999</v>
      </c>
      <c r="F52" s="19">
        <v>95.452500000000001</v>
      </c>
      <c r="G52" s="7">
        <v>2.4796199999999997E-2</v>
      </c>
      <c r="H52" s="7">
        <v>2.5977528089887639E-2</v>
      </c>
    </row>
    <row r="53" spans="1:8" x14ac:dyDescent="0.2">
      <c r="A53" s="4" t="s">
        <v>329</v>
      </c>
      <c r="B53" s="4" t="s">
        <v>834</v>
      </c>
      <c r="C53" s="4" t="s">
        <v>932</v>
      </c>
      <c r="D53" s="6">
        <v>2.5000000000000001E-2</v>
      </c>
      <c r="E53" s="7">
        <v>0.95369999999999999</v>
      </c>
      <c r="F53" s="19">
        <v>95.452500000000001</v>
      </c>
      <c r="G53" s="7">
        <v>2.3842500000000003E-2</v>
      </c>
      <c r="H53" s="7">
        <v>2.4978392394122736E-2</v>
      </c>
    </row>
    <row r="54" spans="1:8" x14ac:dyDescent="0.2">
      <c r="A54" s="4" t="s">
        <v>350</v>
      </c>
      <c r="B54" s="4" t="s">
        <v>838</v>
      </c>
      <c r="C54" s="4" t="s">
        <v>932</v>
      </c>
      <c r="D54" s="6">
        <v>2.4E-2</v>
      </c>
      <c r="E54" s="7">
        <v>0.95735000000000003</v>
      </c>
      <c r="F54" s="19">
        <v>95.821100000000001</v>
      </c>
      <c r="G54" s="7">
        <v>2.2976400000000001E-2</v>
      </c>
      <c r="H54" s="7">
        <v>2.397843481237431E-2</v>
      </c>
    </row>
    <row r="55" spans="1:8" x14ac:dyDescent="0.2">
      <c r="A55" s="4" t="s">
        <v>360</v>
      </c>
      <c r="B55" s="4" t="s">
        <v>839</v>
      </c>
      <c r="C55" s="4" t="s">
        <v>932</v>
      </c>
      <c r="D55" s="6">
        <v>2.1000000000000001E-2</v>
      </c>
      <c r="E55" s="7">
        <v>0.95221</v>
      </c>
      <c r="F55" s="19">
        <v>95.721000000000004</v>
      </c>
      <c r="G55" s="7">
        <v>1.9996410000000003E-2</v>
      </c>
      <c r="H55" s="7">
        <v>2.0890306202400729E-2</v>
      </c>
    </row>
    <row r="56" spans="1:8" x14ac:dyDescent="0.2">
      <c r="A56" s="4" t="s">
        <v>359</v>
      </c>
      <c r="B56" s="4" t="s">
        <v>839</v>
      </c>
      <c r="C56" s="4" t="s">
        <v>932</v>
      </c>
      <c r="D56" s="6">
        <v>1.7000000000000001E-2</v>
      </c>
      <c r="E56" s="7">
        <v>0.95221</v>
      </c>
      <c r="F56" s="19">
        <v>95.721000000000004</v>
      </c>
      <c r="G56" s="7">
        <v>1.6187570000000002E-2</v>
      </c>
      <c r="H56" s="7">
        <v>1.6911200259086306E-2</v>
      </c>
    </row>
    <row r="57" spans="1:8" x14ac:dyDescent="0.2">
      <c r="A57" s="4" t="s">
        <v>319</v>
      </c>
      <c r="B57" s="4" t="s">
        <v>832</v>
      </c>
      <c r="C57" s="4" t="s">
        <v>932</v>
      </c>
      <c r="D57" s="6">
        <v>1.7000000000000001E-2</v>
      </c>
      <c r="E57" s="7">
        <v>0.94993000000000005</v>
      </c>
      <c r="F57" s="19">
        <v>95.641900000000007</v>
      </c>
      <c r="G57" s="7">
        <v>1.6148810000000003E-2</v>
      </c>
      <c r="H57" s="7">
        <v>1.6884660384203998E-2</v>
      </c>
    </row>
    <row r="58" spans="1:8" x14ac:dyDescent="0.2">
      <c r="A58" s="4" t="s">
        <v>327</v>
      </c>
      <c r="B58" s="4" t="s">
        <v>834</v>
      </c>
      <c r="C58" s="4" t="s">
        <v>932</v>
      </c>
      <c r="D58" s="6">
        <v>1.6E-2</v>
      </c>
      <c r="E58" s="7">
        <v>0.95369999999999999</v>
      </c>
      <c r="F58" s="19">
        <v>95.452500000000001</v>
      </c>
      <c r="G58" s="7">
        <v>1.5259200000000001E-2</v>
      </c>
      <c r="H58" s="7">
        <v>1.598617113223855E-2</v>
      </c>
    </row>
    <row r="59" spans="1:8" x14ac:dyDescent="0.2">
      <c r="A59" s="4" t="s">
        <v>595</v>
      </c>
      <c r="B59" s="4" t="s">
        <v>889</v>
      </c>
      <c r="C59" s="4" t="s">
        <v>932</v>
      </c>
      <c r="D59" s="6">
        <v>1.4999999999999999E-2</v>
      </c>
      <c r="E59" s="7">
        <v>0.94765999999999995</v>
      </c>
      <c r="F59" s="19">
        <v>95.508399999999995</v>
      </c>
      <c r="G59" s="7">
        <v>1.4214899999999999E-2</v>
      </c>
      <c r="H59" s="7">
        <v>1.4883402925815949E-2</v>
      </c>
    </row>
    <row r="60" spans="1:8" x14ac:dyDescent="0.2">
      <c r="A60" s="4" t="s">
        <v>358</v>
      </c>
      <c r="B60" s="4" t="s">
        <v>839</v>
      </c>
      <c r="C60" s="4" t="s">
        <v>932</v>
      </c>
      <c r="D60" s="6">
        <v>8.0000000000000002E-3</v>
      </c>
      <c r="E60" s="7">
        <v>0.95221</v>
      </c>
      <c r="F60" s="19">
        <v>95.721000000000004</v>
      </c>
      <c r="G60" s="7">
        <v>7.6176799999999999E-3</v>
      </c>
      <c r="H60" s="7">
        <v>7.9582118866288482E-3</v>
      </c>
    </row>
    <row r="61" spans="1:8" x14ac:dyDescent="0.2">
      <c r="A61" s="4" t="s">
        <v>320</v>
      </c>
      <c r="B61" s="4" t="s">
        <v>832</v>
      </c>
      <c r="C61" s="4" t="s">
        <v>932</v>
      </c>
      <c r="D61" s="6">
        <v>7.0000000000000001E-3</v>
      </c>
      <c r="E61" s="7">
        <v>0.94993000000000005</v>
      </c>
      <c r="F61" s="19">
        <v>95.641900000000007</v>
      </c>
      <c r="G61" s="7">
        <v>6.6495100000000008E-3</v>
      </c>
      <c r="H61" s="7">
        <v>6.9525072170251749E-3</v>
      </c>
    </row>
    <row r="62" spans="1:8" x14ac:dyDescent="0.2">
      <c r="A62" s="4" t="s">
        <v>274</v>
      </c>
      <c r="B62" s="4" t="s">
        <v>827</v>
      </c>
      <c r="C62" s="4" t="s">
        <v>932</v>
      </c>
      <c r="D62" s="6">
        <v>8.0000000000000002E-3</v>
      </c>
      <c r="E62" s="7">
        <v>0.81903000000000004</v>
      </c>
      <c r="F62" s="19">
        <v>89.763999999999996</v>
      </c>
      <c r="G62" s="7">
        <v>6.5522400000000008E-3</v>
      </c>
      <c r="H62" s="7">
        <v>7.2994073347890029E-3</v>
      </c>
    </row>
    <row r="63" spans="1:8" x14ac:dyDescent="0.2">
      <c r="A63" s="4" t="s">
        <v>203</v>
      </c>
      <c r="B63" s="4" t="s">
        <v>815</v>
      </c>
      <c r="C63" s="4" t="s">
        <v>932</v>
      </c>
      <c r="D63" s="6">
        <v>4.0000000000000001E-3</v>
      </c>
      <c r="E63" s="7">
        <v>0.51585999999999999</v>
      </c>
      <c r="F63" s="19">
        <v>70.891400000000004</v>
      </c>
      <c r="G63" s="7">
        <v>2.0634400000000002E-3</v>
      </c>
      <c r="H63" s="7">
        <v>2.9107056709276441E-3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7"/>
  <sheetViews>
    <sheetView zoomScale="80" zoomScaleNormal="80" zoomScalePageLayoutView="80" workbookViewId="0">
      <pane ySplit="1" topLeftCell="A2" activePane="bottomLeft" state="frozen"/>
      <selection pane="bottomLeft" activeCell="H17" sqref="H17"/>
    </sheetView>
  </sheetViews>
  <sheetFormatPr baseColWidth="10" defaultColWidth="17.33203125" defaultRowHeight="15" x14ac:dyDescent="0.2"/>
  <cols>
    <col min="1" max="1" width="13.1640625" customWidth="1"/>
    <col min="2" max="2" width="17.33203125" style="12"/>
  </cols>
  <sheetData>
    <row r="1" spans="1:6" ht="30" x14ac:dyDescent="0.2">
      <c r="A1" s="1" t="s">
        <v>1</v>
      </c>
      <c r="B1" s="10" t="s">
        <v>7</v>
      </c>
      <c r="C1" s="1" t="s">
        <v>5</v>
      </c>
      <c r="D1" s="1" t="s">
        <v>6</v>
      </c>
      <c r="E1" s="1" t="s">
        <v>8</v>
      </c>
      <c r="F1" s="1" t="s">
        <v>9</v>
      </c>
    </row>
    <row r="2" spans="1:6" x14ac:dyDescent="0.2">
      <c r="A2" s="4" t="s">
        <v>872</v>
      </c>
      <c r="B2" s="19">
        <v>95.95</v>
      </c>
      <c r="C2" s="6">
        <v>0.28899999999999998</v>
      </c>
      <c r="D2" s="7">
        <v>0.95904999999999996</v>
      </c>
      <c r="E2" s="7">
        <v>0.27716544999999998</v>
      </c>
      <c r="F2" s="7">
        <v>0.28886446065659194</v>
      </c>
    </row>
    <row r="3" spans="1:6" x14ac:dyDescent="0.2">
      <c r="A3" s="4" t="s">
        <v>868</v>
      </c>
      <c r="B3" s="19">
        <v>95.95</v>
      </c>
      <c r="C3" s="6">
        <v>0.30399999999999999</v>
      </c>
      <c r="D3" s="7">
        <v>0.95904999999999996</v>
      </c>
      <c r="E3" s="7">
        <v>0.29155119999999995</v>
      </c>
      <c r="F3" s="7">
        <v>0.30385742574257418</v>
      </c>
    </row>
    <row r="4" spans="1:6" x14ac:dyDescent="0.2">
      <c r="A4" s="4" t="s">
        <v>868</v>
      </c>
      <c r="B4" s="19">
        <v>95.95</v>
      </c>
      <c r="C4" s="6">
        <v>0.68300000000000005</v>
      </c>
      <c r="D4" s="7">
        <v>0.95904999999999996</v>
      </c>
      <c r="E4" s="7">
        <v>0.65503115000000001</v>
      </c>
      <c r="F4" s="7">
        <v>0.68267967691505993</v>
      </c>
    </row>
    <row r="5" spans="1:6" x14ac:dyDescent="0.2">
      <c r="A5" s="4" t="s">
        <v>835</v>
      </c>
      <c r="B5" s="19">
        <v>95.873500000000007</v>
      </c>
      <c r="C5" s="6">
        <v>3.7999999999999999E-2</v>
      </c>
      <c r="D5" s="7">
        <v>0.96057999999999999</v>
      </c>
      <c r="E5" s="7">
        <v>3.6502039999999999E-2</v>
      </c>
      <c r="F5" s="7">
        <v>3.8073127610862227E-2</v>
      </c>
    </row>
    <row r="6" spans="1:6" x14ac:dyDescent="0.2">
      <c r="A6" s="4" t="s">
        <v>838</v>
      </c>
      <c r="B6" s="19">
        <v>95.821100000000001</v>
      </c>
      <c r="C6" s="6">
        <v>2.4E-2</v>
      </c>
      <c r="D6" s="7">
        <v>0.95735000000000003</v>
      </c>
      <c r="E6" s="7">
        <v>2.2976400000000001E-2</v>
      </c>
      <c r="F6" s="7">
        <v>2.397843481237431E-2</v>
      </c>
    </row>
    <row r="7" spans="1:6" x14ac:dyDescent="0.2">
      <c r="A7" s="4" t="s">
        <v>838</v>
      </c>
      <c r="B7" s="19">
        <v>95.821100000000001</v>
      </c>
      <c r="C7" s="6">
        <v>0.04</v>
      </c>
      <c r="D7" s="7">
        <v>0.95735000000000003</v>
      </c>
      <c r="E7" s="7">
        <v>3.8294000000000002E-2</v>
      </c>
      <c r="F7" s="7">
        <v>3.9964058020623854E-2</v>
      </c>
    </row>
    <row r="8" spans="1:6" x14ac:dyDescent="0.2">
      <c r="A8" s="4" t="s">
        <v>838</v>
      </c>
      <c r="B8" s="19">
        <v>95.821100000000001</v>
      </c>
      <c r="C8" s="6">
        <v>4.1000000000000002E-2</v>
      </c>
      <c r="D8" s="7">
        <v>0.95735000000000003</v>
      </c>
      <c r="E8" s="7">
        <v>3.9251350000000004E-2</v>
      </c>
      <c r="F8" s="7">
        <v>4.0963159471139446E-2</v>
      </c>
    </row>
    <row r="9" spans="1:6" x14ac:dyDescent="0.2">
      <c r="A9" s="4" t="s">
        <v>838</v>
      </c>
      <c r="B9" s="19">
        <v>95.821100000000001</v>
      </c>
      <c r="C9" s="6">
        <v>7.4999999999999997E-2</v>
      </c>
      <c r="D9" s="7">
        <v>0.95735000000000003</v>
      </c>
      <c r="E9" s="7">
        <v>7.1801249999999997E-2</v>
      </c>
      <c r="F9" s="7">
        <v>7.4932608788669711E-2</v>
      </c>
    </row>
    <row r="10" spans="1:6" x14ac:dyDescent="0.2">
      <c r="A10" s="4" t="s">
        <v>839</v>
      </c>
      <c r="B10" s="19">
        <v>95.721000000000004</v>
      </c>
      <c r="C10" s="6">
        <v>8.0000000000000002E-3</v>
      </c>
      <c r="D10" s="7">
        <v>0.95221</v>
      </c>
      <c r="E10" s="7">
        <v>7.6176799999999999E-3</v>
      </c>
      <c r="F10" s="7">
        <v>7.9582118866288482E-3</v>
      </c>
    </row>
    <row r="11" spans="1:6" x14ac:dyDescent="0.2">
      <c r="A11" s="4" t="s">
        <v>839</v>
      </c>
      <c r="B11" s="19">
        <v>95.721000000000004</v>
      </c>
      <c r="C11" s="6">
        <v>1.7000000000000001E-2</v>
      </c>
      <c r="D11" s="7">
        <v>0.95221</v>
      </c>
      <c r="E11" s="7">
        <v>1.6187570000000002E-2</v>
      </c>
      <c r="F11" s="7">
        <v>1.6911200259086306E-2</v>
      </c>
    </row>
    <row r="12" spans="1:6" x14ac:dyDescent="0.2">
      <c r="A12" s="4" t="s">
        <v>839</v>
      </c>
      <c r="B12" s="19">
        <v>95.721000000000004</v>
      </c>
      <c r="C12" s="6">
        <v>2.1000000000000001E-2</v>
      </c>
      <c r="D12" s="7">
        <v>0.95221</v>
      </c>
      <c r="E12" s="7">
        <v>1.9996410000000003E-2</v>
      </c>
      <c r="F12" s="7">
        <v>2.0890306202400729E-2</v>
      </c>
    </row>
    <row r="13" spans="1:6" x14ac:dyDescent="0.2">
      <c r="A13" s="4" t="s">
        <v>832</v>
      </c>
      <c r="B13" s="19">
        <v>95.641900000000007</v>
      </c>
      <c r="C13" s="6">
        <v>7.0000000000000001E-3</v>
      </c>
      <c r="D13" s="7">
        <v>0.94993000000000005</v>
      </c>
      <c r="E13" s="7">
        <v>6.6495100000000008E-3</v>
      </c>
      <c r="F13" s="7">
        <v>6.9525072170251749E-3</v>
      </c>
    </row>
    <row r="14" spans="1:6" x14ac:dyDescent="0.2">
      <c r="A14" s="4" t="s">
        <v>832</v>
      </c>
      <c r="B14" s="19">
        <v>95.641900000000007</v>
      </c>
      <c r="C14" s="6">
        <v>1.7000000000000001E-2</v>
      </c>
      <c r="D14" s="7">
        <v>0.94993000000000005</v>
      </c>
      <c r="E14" s="7">
        <v>1.6148810000000003E-2</v>
      </c>
      <c r="F14" s="7">
        <v>1.6884660384203998E-2</v>
      </c>
    </row>
    <row r="15" spans="1:6" x14ac:dyDescent="0.2">
      <c r="A15" s="4" t="s">
        <v>832</v>
      </c>
      <c r="B15" s="19">
        <v>95.641900000000007</v>
      </c>
      <c r="C15" s="6">
        <v>0.13</v>
      </c>
      <c r="D15" s="7">
        <v>0.94993000000000005</v>
      </c>
      <c r="E15" s="7">
        <v>0.12349090000000001</v>
      </c>
      <c r="F15" s="7">
        <v>0.12911799117332468</v>
      </c>
    </row>
    <row r="16" spans="1:6" x14ac:dyDescent="0.2">
      <c r="A16" s="4" t="s">
        <v>828</v>
      </c>
      <c r="B16" s="19">
        <v>95.6023</v>
      </c>
      <c r="C16" s="6">
        <v>3.9E-2</v>
      </c>
      <c r="D16" s="7">
        <v>0.94445999999999997</v>
      </c>
      <c r="E16" s="7">
        <v>3.6833939999999996E-2</v>
      </c>
      <c r="F16" s="7">
        <v>3.8528299005358653E-2</v>
      </c>
    </row>
    <row r="17" spans="1:6" x14ac:dyDescent="0.2">
      <c r="A17" s="4" t="s">
        <v>828</v>
      </c>
      <c r="B17" s="19">
        <v>95.6023</v>
      </c>
      <c r="C17" s="6">
        <v>3.9E-2</v>
      </c>
      <c r="D17" s="7">
        <v>0.94445999999999997</v>
      </c>
      <c r="E17" s="7">
        <v>3.6833939999999996E-2</v>
      </c>
      <c r="F17" s="7">
        <v>3.8528299005358653E-2</v>
      </c>
    </row>
    <row r="18" spans="1:6" x14ac:dyDescent="0.2">
      <c r="A18" s="4" t="s">
        <v>862</v>
      </c>
      <c r="B18" s="19">
        <v>95.587000000000003</v>
      </c>
      <c r="C18" s="6">
        <v>0.14499999999999999</v>
      </c>
      <c r="D18" s="7">
        <v>0.95577999999999996</v>
      </c>
      <c r="E18" s="7">
        <v>0.13858809999999999</v>
      </c>
      <c r="F18" s="7">
        <v>0.14498634751587558</v>
      </c>
    </row>
    <row r="19" spans="1:6" x14ac:dyDescent="0.2">
      <c r="A19" s="4" t="s">
        <v>862</v>
      </c>
      <c r="B19" s="19">
        <v>95.587000000000003</v>
      </c>
      <c r="C19" s="6">
        <v>2.1019999999999999</v>
      </c>
      <c r="D19" s="7">
        <v>0.95577999999999996</v>
      </c>
      <c r="E19" s="7">
        <v>2.0090495599999998</v>
      </c>
      <c r="F19" s="7">
        <v>2.1018020860577273</v>
      </c>
    </row>
    <row r="20" spans="1:6" x14ac:dyDescent="0.2">
      <c r="A20" s="4" t="s">
        <v>830</v>
      </c>
      <c r="B20" s="19">
        <v>95.573099999999997</v>
      </c>
      <c r="C20" s="6">
        <v>2.8000000000000001E-2</v>
      </c>
      <c r="D20" s="7">
        <v>0.95172999999999996</v>
      </c>
      <c r="E20" s="7">
        <v>2.6648439999999999E-2</v>
      </c>
      <c r="F20" s="7">
        <v>2.7882782916950479E-2</v>
      </c>
    </row>
    <row r="21" spans="1:6" x14ac:dyDescent="0.2">
      <c r="A21" s="4" t="s">
        <v>831</v>
      </c>
      <c r="B21" s="19">
        <v>95.573099999999997</v>
      </c>
      <c r="C21" s="6">
        <v>3.4000000000000002E-2</v>
      </c>
      <c r="D21" s="7">
        <v>0.95172999999999996</v>
      </c>
      <c r="E21" s="7">
        <v>3.2358820000000003E-2</v>
      </c>
      <c r="F21" s="7">
        <v>3.3857664970582728E-2</v>
      </c>
    </row>
    <row r="22" spans="1:6" x14ac:dyDescent="0.2">
      <c r="A22" s="4" t="s">
        <v>831</v>
      </c>
      <c r="B22" s="19">
        <v>95.573099999999997</v>
      </c>
      <c r="C22" s="6">
        <v>3.5000000000000003E-2</v>
      </c>
      <c r="D22" s="7">
        <v>0.95172999999999996</v>
      </c>
      <c r="E22" s="7">
        <v>3.3310550000000001E-2</v>
      </c>
      <c r="F22" s="7">
        <v>3.4853478646188103E-2</v>
      </c>
    </row>
    <row r="23" spans="1:6" x14ac:dyDescent="0.2">
      <c r="A23" s="4" t="s">
        <v>831</v>
      </c>
      <c r="B23" s="19">
        <v>95.573099999999997</v>
      </c>
      <c r="C23" s="6">
        <v>3.9E-2</v>
      </c>
      <c r="D23" s="7">
        <v>0.95172999999999996</v>
      </c>
      <c r="E23" s="7">
        <v>3.711747E-2</v>
      </c>
      <c r="F23" s="7">
        <v>3.8836733348609598E-2</v>
      </c>
    </row>
    <row r="24" spans="1:6" x14ac:dyDescent="0.2">
      <c r="A24" s="4" t="s">
        <v>830</v>
      </c>
      <c r="B24" s="19">
        <v>95.573099999999997</v>
      </c>
      <c r="C24" s="6">
        <v>4.2000000000000003E-2</v>
      </c>
      <c r="D24" s="7">
        <v>0.95172999999999996</v>
      </c>
      <c r="E24" s="7">
        <v>3.997266E-2</v>
      </c>
      <c r="F24" s="7">
        <v>4.1824174375425724E-2</v>
      </c>
    </row>
    <row r="25" spans="1:6" x14ac:dyDescent="0.2">
      <c r="A25" s="4" t="s">
        <v>831</v>
      </c>
      <c r="B25" s="19">
        <v>95.573099999999997</v>
      </c>
      <c r="C25" s="6">
        <v>4.4999999999999998E-2</v>
      </c>
      <c r="D25" s="7">
        <v>0.95172999999999996</v>
      </c>
      <c r="E25" s="7">
        <v>4.2827849999999994E-2</v>
      </c>
      <c r="F25" s="7">
        <v>4.4811615402241836E-2</v>
      </c>
    </row>
    <row r="26" spans="1:6" x14ac:dyDescent="0.2">
      <c r="A26" s="4" t="s">
        <v>830</v>
      </c>
      <c r="B26" s="19">
        <v>95.573099999999997</v>
      </c>
      <c r="C26" s="6">
        <v>4.8000000000000001E-2</v>
      </c>
      <c r="D26" s="7">
        <v>0.95172999999999996</v>
      </c>
      <c r="E26" s="7">
        <v>4.5683040000000001E-2</v>
      </c>
      <c r="F26" s="7">
        <v>4.7799056429057969E-2</v>
      </c>
    </row>
    <row r="27" spans="1:6" x14ac:dyDescent="0.2">
      <c r="A27" s="4" t="s">
        <v>831</v>
      </c>
      <c r="B27" s="19">
        <v>95.573099999999997</v>
      </c>
      <c r="C27" s="6">
        <v>5.5E-2</v>
      </c>
      <c r="D27" s="7">
        <v>0.95172999999999996</v>
      </c>
      <c r="E27" s="7">
        <v>5.234515E-2</v>
      </c>
      <c r="F27" s="7">
        <v>5.476975215829559E-2</v>
      </c>
    </row>
    <row r="28" spans="1:6" x14ac:dyDescent="0.2">
      <c r="A28" s="4" t="s">
        <v>830</v>
      </c>
      <c r="B28" s="19">
        <v>95.573099999999997</v>
      </c>
      <c r="C28" s="6">
        <v>6.8000000000000005E-2</v>
      </c>
      <c r="D28" s="7">
        <v>0.95172999999999996</v>
      </c>
      <c r="E28" s="7">
        <v>6.4717640000000007E-2</v>
      </c>
      <c r="F28" s="7">
        <v>6.7715329941165456E-2</v>
      </c>
    </row>
    <row r="29" spans="1:6" x14ac:dyDescent="0.2">
      <c r="A29" s="4" t="s">
        <v>889</v>
      </c>
      <c r="B29" s="19">
        <v>95.508399999999995</v>
      </c>
      <c r="C29" s="6">
        <v>1.4999999999999999E-2</v>
      </c>
      <c r="D29" s="7">
        <v>0.94765999999999995</v>
      </c>
      <c r="E29" s="7">
        <v>1.4214899999999999E-2</v>
      </c>
      <c r="F29" s="7">
        <v>1.4883402925815949E-2</v>
      </c>
    </row>
    <row r="30" spans="1:6" x14ac:dyDescent="0.2">
      <c r="A30" s="4" t="s">
        <v>834</v>
      </c>
      <c r="B30" s="19">
        <v>95.452500000000001</v>
      </c>
      <c r="C30" s="6">
        <v>1.6E-2</v>
      </c>
      <c r="D30" s="7">
        <v>0.95369999999999999</v>
      </c>
      <c r="E30" s="7">
        <v>1.5259200000000001E-2</v>
      </c>
      <c r="F30" s="7">
        <v>1.598617113223855E-2</v>
      </c>
    </row>
    <row r="31" spans="1:6" x14ac:dyDescent="0.2">
      <c r="A31" s="4" t="s">
        <v>834</v>
      </c>
      <c r="B31" s="19">
        <v>95.452500000000001</v>
      </c>
      <c r="C31" s="6">
        <v>2.5000000000000001E-2</v>
      </c>
      <c r="D31" s="7">
        <v>0.95369999999999999</v>
      </c>
      <c r="E31" s="7">
        <v>2.3842500000000003E-2</v>
      </c>
      <c r="F31" s="7">
        <v>2.4978392394122736E-2</v>
      </c>
    </row>
    <row r="32" spans="1:6" x14ac:dyDescent="0.2">
      <c r="A32" s="4" t="s">
        <v>834</v>
      </c>
      <c r="B32" s="19">
        <v>95.452500000000001</v>
      </c>
      <c r="C32" s="6">
        <v>2.5999999999999999E-2</v>
      </c>
      <c r="D32" s="7">
        <v>0.95369999999999999</v>
      </c>
      <c r="E32" s="7">
        <v>2.4796199999999997E-2</v>
      </c>
      <c r="F32" s="7">
        <v>2.5977528089887639E-2</v>
      </c>
    </row>
    <row r="33" spans="1:6" x14ac:dyDescent="0.2">
      <c r="A33" s="4" t="s">
        <v>834</v>
      </c>
      <c r="B33" s="19">
        <v>95.452500000000001</v>
      </c>
      <c r="C33" s="6">
        <v>2.9000000000000001E-2</v>
      </c>
      <c r="D33" s="7">
        <v>0.95369999999999999</v>
      </c>
      <c r="E33" s="7">
        <v>2.7657300000000003E-2</v>
      </c>
      <c r="F33" s="7">
        <v>2.8974935177182373E-2</v>
      </c>
    </row>
    <row r="34" spans="1:6" x14ac:dyDescent="0.2">
      <c r="A34" s="4" t="s">
        <v>834</v>
      </c>
      <c r="B34" s="19">
        <v>95.452500000000001</v>
      </c>
      <c r="C34" s="6">
        <v>0.16</v>
      </c>
      <c r="D34" s="7">
        <v>0.95369999999999999</v>
      </c>
      <c r="E34" s="7">
        <v>0.15259200000000001</v>
      </c>
      <c r="F34" s="7">
        <v>0.1598617113223855</v>
      </c>
    </row>
    <row r="35" spans="1:6" x14ac:dyDescent="0.2">
      <c r="A35" s="4" t="s">
        <v>829</v>
      </c>
      <c r="B35" s="19">
        <v>95.228999999999999</v>
      </c>
      <c r="C35" s="6">
        <v>3.9E-2</v>
      </c>
      <c r="D35" s="7">
        <v>0.94186999999999999</v>
      </c>
      <c r="E35" s="7">
        <v>3.6732929999999997E-2</v>
      </c>
      <c r="F35" s="7">
        <v>3.8573260246353526E-2</v>
      </c>
    </row>
    <row r="36" spans="1:6" x14ac:dyDescent="0.2">
      <c r="A36" s="4" t="s">
        <v>829</v>
      </c>
      <c r="B36" s="19">
        <v>95.228999999999999</v>
      </c>
      <c r="C36" s="6">
        <v>4.8000000000000001E-2</v>
      </c>
      <c r="D36" s="7">
        <v>0.94186999999999999</v>
      </c>
      <c r="E36" s="7">
        <v>4.5209760000000002E-2</v>
      </c>
      <c r="F36" s="7">
        <v>4.7474781841665883E-2</v>
      </c>
    </row>
    <row r="37" spans="1:6" x14ac:dyDescent="0.2">
      <c r="A37" s="4" t="s">
        <v>829</v>
      </c>
      <c r="B37" s="19">
        <v>95.228999999999999</v>
      </c>
      <c r="C37" s="6">
        <v>5.8000000000000003E-2</v>
      </c>
      <c r="D37" s="7">
        <v>0.94186999999999999</v>
      </c>
      <c r="E37" s="7">
        <v>5.4628460000000004E-2</v>
      </c>
      <c r="F37" s="7">
        <v>5.736536139201294E-2</v>
      </c>
    </row>
    <row r="38" spans="1:6" x14ac:dyDescent="0.2">
      <c r="A38" s="4" t="s">
        <v>829</v>
      </c>
      <c r="B38" s="19">
        <v>95.228999999999999</v>
      </c>
      <c r="C38" s="6">
        <v>6.0999999999999999E-2</v>
      </c>
      <c r="D38" s="7">
        <v>0.94186999999999999</v>
      </c>
      <c r="E38" s="7">
        <v>5.7454069999999996E-2</v>
      </c>
      <c r="F38" s="7">
        <v>6.033253525711705E-2</v>
      </c>
    </row>
    <row r="39" spans="1:6" x14ac:dyDescent="0.2">
      <c r="A39" s="4" t="s">
        <v>829</v>
      </c>
      <c r="B39" s="19">
        <v>95.228999999999999</v>
      </c>
      <c r="C39" s="6">
        <v>0.14899999999999999</v>
      </c>
      <c r="D39" s="7">
        <v>0.94186999999999999</v>
      </c>
      <c r="E39" s="7">
        <v>0.14033862999999999</v>
      </c>
      <c r="F39" s="7">
        <v>0.14736963530017116</v>
      </c>
    </row>
    <row r="40" spans="1:6" x14ac:dyDescent="0.2">
      <c r="A40" s="4" t="s">
        <v>901</v>
      </c>
      <c r="B40" s="19">
        <v>95.047700000000006</v>
      </c>
      <c r="C40" s="6">
        <v>6.6000000000000003E-2</v>
      </c>
      <c r="D40" s="7">
        <v>0.95108999999999999</v>
      </c>
      <c r="E40" s="7">
        <v>6.2771939999999998E-2</v>
      </c>
      <c r="F40" s="7">
        <v>6.6042565995810515E-2</v>
      </c>
    </row>
    <row r="41" spans="1:6" x14ac:dyDescent="0.2">
      <c r="A41" s="4" t="s">
        <v>901</v>
      </c>
      <c r="B41" s="19">
        <v>95.047700000000006</v>
      </c>
      <c r="C41" s="6">
        <v>0.218</v>
      </c>
      <c r="D41" s="7">
        <v>0.95108999999999999</v>
      </c>
      <c r="E41" s="7">
        <v>0.20733762</v>
      </c>
      <c r="F41" s="7">
        <v>0.21814059677404082</v>
      </c>
    </row>
    <row r="42" spans="1:6" x14ac:dyDescent="0.2">
      <c r="A42" s="4" t="s">
        <v>901</v>
      </c>
      <c r="B42" s="19">
        <v>95.047700000000006</v>
      </c>
      <c r="C42" s="6">
        <v>0.34899999999999998</v>
      </c>
      <c r="D42" s="7">
        <v>0.95108999999999999</v>
      </c>
      <c r="E42" s="7">
        <v>0.33193040999999995</v>
      </c>
      <c r="F42" s="7">
        <v>0.34922508382633133</v>
      </c>
    </row>
    <row r="43" spans="1:6" x14ac:dyDescent="0.2">
      <c r="A43" s="4" t="s">
        <v>858</v>
      </c>
      <c r="B43" s="19">
        <v>95.025000000000006</v>
      </c>
      <c r="C43" s="6">
        <v>0.34799999999999998</v>
      </c>
      <c r="D43" s="7">
        <v>0.94945000000000002</v>
      </c>
      <c r="E43" s="7">
        <v>0.3304086</v>
      </c>
      <c r="F43" s="7">
        <v>0.34770702446724544</v>
      </c>
    </row>
    <row r="44" spans="1:6" x14ac:dyDescent="0.2">
      <c r="A44" s="4" t="s">
        <v>854</v>
      </c>
      <c r="B44" s="19">
        <v>94.981999999999999</v>
      </c>
      <c r="C44" s="6">
        <v>0.32800000000000001</v>
      </c>
      <c r="D44" s="7">
        <v>0.94943</v>
      </c>
      <c r="E44" s="7">
        <v>0.31141304000000003</v>
      </c>
      <c r="F44" s="7">
        <v>0.32786532185045592</v>
      </c>
    </row>
    <row r="45" spans="1:6" x14ac:dyDescent="0.2">
      <c r="A45" s="4" t="s">
        <v>866</v>
      </c>
      <c r="B45" s="19">
        <v>94.447999999999993</v>
      </c>
      <c r="C45" s="6">
        <v>0.30199999999999999</v>
      </c>
      <c r="D45" s="7">
        <v>0.94308999999999998</v>
      </c>
      <c r="E45" s="7">
        <v>0.28481318</v>
      </c>
      <c r="F45" s="7">
        <v>0.30155554379129257</v>
      </c>
    </row>
    <row r="46" spans="1:6" x14ac:dyDescent="0.2">
      <c r="A46" s="4" t="s">
        <v>848</v>
      </c>
      <c r="B46" s="19">
        <v>94.325400000000002</v>
      </c>
      <c r="C46" s="6">
        <v>0.26600000000000001</v>
      </c>
      <c r="D46" s="7">
        <v>0.93191999999999997</v>
      </c>
      <c r="E46" s="7">
        <v>0.24789072000000001</v>
      </c>
      <c r="F46" s="7">
        <v>0.26280378349840022</v>
      </c>
    </row>
    <row r="47" spans="1:6" x14ac:dyDescent="0.2">
      <c r="A47" s="4" t="s">
        <v>844</v>
      </c>
      <c r="B47" s="19">
        <v>94.325400000000002</v>
      </c>
      <c r="C47" s="6">
        <v>0.53600000000000003</v>
      </c>
      <c r="D47" s="7">
        <v>0.93191999999999997</v>
      </c>
      <c r="E47" s="7">
        <v>0.49950912000000003</v>
      </c>
      <c r="F47" s="7">
        <v>0.52955950359076132</v>
      </c>
    </row>
    <row r="48" spans="1:6" x14ac:dyDescent="0.2">
      <c r="A48" s="4" t="s">
        <v>870</v>
      </c>
      <c r="B48" s="19">
        <v>94.325400000000002</v>
      </c>
      <c r="C48" s="6">
        <v>0.85199999999999998</v>
      </c>
      <c r="D48" s="7">
        <v>0.93191999999999997</v>
      </c>
      <c r="E48" s="7">
        <v>0.79399584000000001</v>
      </c>
      <c r="F48" s="7">
        <v>0.84176249451367291</v>
      </c>
    </row>
    <row r="49" spans="1:6" x14ac:dyDescent="0.2">
      <c r="A49" s="4" t="s">
        <v>844</v>
      </c>
      <c r="B49" s="19">
        <v>94.325400000000002</v>
      </c>
      <c r="C49" s="6">
        <v>1.43</v>
      </c>
      <c r="D49" s="7">
        <v>0.93191999999999997</v>
      </c>
      <c r="E49" s="7">
        <v>1.3326456</v>
      </c>
      <c r="F49" s="7">
        <v>1.4128173323410236</v>
      </c>
    </row>
    <row r="50" spans="1:6" x14ac:dyDescent="0.2">
      <c r="A50" s="4" t="s">
        <v>824</v>
      </c>
      <c r="B50" s="19">
        <v>93.478899999999996</v>
      </c>
      <c r="C50" s="6">
        <v>3.1E-2</v>
      </c>
      <c r="D50" s="7">
        <v>0.89724999999999999</v>
      </c>
      <c r="E50" s="7">
        <v>2.7814749999999999E-2</v>
      </c>
      <c r="F50" s="7">
        <v>2.9755110511569989E-2</v>
      </c>
    </row>
    <row r="51" spans="1:6" x14ac:dyDescent="0.2">
      <c r="A51" s="4" t="s">
        <v>824</v>
      </c>
      <c r="B51" s="19">
        <v>93.478899999999996</v>
      </c>
      <c r="C51" s="6">
        <v>4.7E-2</v>
      </c>
      <c r="D51" s="7">
        <v>0.89724999999999999</v>
      </c>
      <c r="E51" s="7">
        <v>4.217075E-2</v>
      </c>
      <c r="F51" s="7">
        <v>4.5112586904638374E-2</v>
      </c>
    </row>
    <row r="52" spans="1:6" x14ac:dyDescent="0.2">
      <c r="A52" s="4" t="s">
        <v>824</v>
      </c>
      <c r="B52" s="19">
        <v>93.478899999999996</v>
      </c>
      <c r="C52" s="6">
        <v>6.4000000000000001E-2</v>
      </c>
      <c r="D52" s="7">
        <v>0.89724999999999999</v>
      </c>
      <c r="E52" s="7">
        <v>5.7424000000000003E-2</v>
      </c>
      <c r="F52" s="7">
        <v>6.1429905572273534E-2</v>
      </c>
    </row>
    <row r="53" spans="1:6" x14ac:dyDescent="0.2">
      <c r="A53" s="4" t="s">
        <v>824</v>
      </c>
      <c r="B53" s="19">
        <v>93.478899999999996</v>
      </c>
      <c r="C53" s="6">
        <v>7.2999999999999995E-2</v>
      </c>
      <c r="D53" s="7">
        <v>0.89724999999999999</v>
      </c>
      <c r="E53" s="7">
        <v>6.5499249999999995E-2</v>
      </c>
      <c r="F53" s="7">
        <v>7.0068486043374484E-2</v>
      </c>
    </row>
    <row r="54" spans="1:6" x14ac:dyDescent="0.2">
      <c r="A54" s="4" t="s">
        <v>824</v>
      </c>
      <c r="B54" s="19">
        <v>93.478899999999996</v>
      </c>
      <c r="C54" s="6">
        <v>0.106</v>
      </c>
      <c r="D54" s="7">
        <v>0.89724999999999999</v>
      </c>
      <c r="E54" s="7">
        <v>9.5108499999999999E-2</v>
      </c>
      <c r="F54" s="7">
        <v>0.10174328110407803</v>
      </c>
    </row>
    <row r="55" spans="1:6" x14ac:dyDescent="0.2">
      <c r="A55" s="4" t="s">
        <v>824</v>
      </c>
      <c r="B55" s="19">
        <v>93.478899999999996</v>
      </c>
      <c r="C55" s="6">
        <v>0.22900000000000001</v>
      </c>
      <c r="D55" s="7">
        <v>0.89724999999999999</v>
      </c>
      <c r="E55" s="7">
        <v>0.20547024999999999</v>
      </c>
      <c r="F55" s="7">
        <v>0.21980388087579122</v>
      </c>
    </row>
    <row r="56" spans="1:6" x14ac:dyDescent="0.2">
      <c r="A56" s="4" t="s">
        <v>802</v>
      </c>
      <c r="B56" s="19">
        <v>93.063000000000002</v>
      </c>
      <c r="C56" s="6">
        <v>0.35199999999999998</v>
      </c>
      <c r="D56" s="7">
        <v>0.87443000000000004</v>
      </c>
      <c r="E56" s="7">
        <v>0.30779936000000002</v>
      </c>
      <c r="F56" s="7">
        <v>0.33074300205237311</v>
      </c>
    </row>
    <row r="57" spans="1:6" x14ac:dyDescent="0.2">
      <c r="A57" s="4" t="s">
        <v>833</v>
      </c>
      <c r="B57" s="19">
        <v>92.710999999999999</v>
      </c>
      <c r="C57" s="6">
        <v>0.44</v>
      </c>
      <c r="D57" s="7">
        <v>0.86299999999999999</v>
      </c>
      <c r="E57" s="7">
        <v>0.37972</v>
      </c>
      <c r="F57" s="7">
        <v>0.40957383697727345</v>
      </c>
    </row>
    <row r="58" spans="1:6" x14ac:dyDescent="0.2">
      <c r="A58" s="4" t="s">
        <v>841</v>
      </c>
      <c r="B58" s="19">
        <v>92.022999999999996</v>
      </c>
      <c r="C58" s="6">
        <v>0.70399999999999996</v>
      </c>
      <c r="D58" s="7">
        <v>0.84282000000000001</v>
      </c>
      <c r="E58" s="7">
        <v>0.59334527999999997</v>
      </c>
      <c r="F58" s="7">
        <v>0.64477932690740358</v>
      </c>
    </row>
    <row r="59" spans="1:6" x14ac:dyDescent="0.2">
      <c r="A59" s="4" t="s">
        <v>826</v>
      </c>
      <c r="B59" s="19">
        <v>91.943700000000007</v>
      </c>
      <c r="C59" s="6">
        <v>3.1E-2</v>
      </c>
      <c r="D59" s="7">
        <v>0.84184000000000003</v>
      </c>
      <c r="E59" s="7">
        <v>2.6097040000000002E-2</v>
      </c>
      <c r="F59" s="7">
        <v>2.8383717427077657E-2</v>
      </c>
    </row>
    <row r="60" spans="1:6" x14ac:dyDescent="0.2">
      <c r="A60" s="4" t="s">
        <v>837</v>
      </c>
      <c r="B60" s="19">
        <v>91.943700000000007</v>
      </c>
      <c r="C60" s="6">
        <v>0.83499999999999996</v>
      </c>
      <c r="D60" s="7">
        <v>0.84184000000000003</v>
      </c>
      <c r="E60" s="7">
        <v>0.70293640000000002</v>
      </c>
      <c r="F60" s="7">
        <v>0.76452916295515627</v>
      </c>
    </row>
    <row r="61" spans="1:6" x14ac:dyDescent="0.2">
      <c r="A61" s="4" t="s">
        <v>827</v>
      </c>
      <c r="B61" s="19">
        <v>89.763999999999996</v>
      </c>
      <c r="C61" s="6">
        <v>8.0000000000000002E-3</v>
      </c>
      <c r="D61" s="7">
        <v>0.81903000000000004</v>
      </c>
      <c r="E61" s="7">
        <v>6.5522400000000008E-3</v>
      </c>
      <c r="F61" s="7">
        <v>7.2994073347890029E-3</v>
      </c>
    </row>
    <row r="62" spans="1:6" x14ac:dyDescent="0.2">
      <c r="A62" s="4" t="s">
        <v>811</v>
      </c>
      <c r="B62" s="19">
        <v>80.179000000000002</v>
      </c>
      <c r="C62" s="6">
        <v>0.33900000000000002</v>
      </c>
      <c r="D62" s="7">
        <v>0.61031000000000002</v>
      </c>
      <c r="E62" s="7">
        <v>0.20689509000000003</v>
      </c>
      <c r="F62" s="7">
        <v>0.25804149465570791</v>
      </c>
    </row>
    <row r="63" spans="1:6" x14ac:dyDescent="0.2">
      <c r="A63" s="4" t="s">
        <v>815</v>
      </c>
      <c r="B63" s="19">
        <v>70.891400000000004</v>
      </c>
      <c r="C63" s="6">
        <v>4.0000000000000001E-3</v>
      </c>
      <c r="D63" s="7">
        <v>0.51585999999999999</v>
      </c>
      <c r="E63" s="7">
        <v>2.0634400000000002E-3</v>
      </c>
      <c r="F63" s="7">
        <v>2.9107056709276441E-3</v>
      </c>
    </row>
    <row r="64" spans="1:6" x14ac:dyDescent="0.2">
      <c r="A64" s="4"/>
      <c r="B64" s="11"/>
      <c r="C64" s="6"/>
      <c r="D64" s="7"/>
      <c r="E64" s="7"/>
      <c r="F64" s="7"/>
    </row>
    <row r="65" spans="1:6" x14ac:dyDescent="0.2">
      <c r="A65" s="35"/>
      <c r="B65" s="11"/>
      <c r="C65" s="6"/>
      <c r="D65" s="7"/>
      <c r="E65" s="7"/>
      <c r="F65" s="7"/>
    </row>
    <row r="66" spans="1:6" x14ac:dyDescent="0.2">
      <c r="A66" s="4"/>
      <c r="B66" s="11"/>
      <c r="C66" s="6"/>
      <c r="D66" s="7"/>
      <c r="E66" s="7"/>
      <c r="F66" s="7"/>
    </row>
    <row r="67" spans="1:6" x14ac:dyDescent="0.2">
      <c r="A67" s="4"/>
      <c r="B67" s="11"/>
      <c r="C67" s="6"/>
      <c r="D67" s="7"/>
      <c r="E67" s="7"/>
      <c r="F67" s="7"/>
    </row>
    <row r="68" spans="1:6" x14ac:dyDescent="0.2">
      <c r="A68" s="4"/>
      <c r="B68" s="11"/>
      <c r="C68" s="6"/>
      <c r="D68" s="7"/>
      <c r="E68" s="7"/>
      <c r="F68" s="7"/>
    </row>
    <row r="69" spans="1:6" x14ac:dyDescent="0.2">
      <c r="A69" s="4"/>
      <c r="B69" s="11"/>
      <c r="C69" s="6"/>
      <c r="D69" s="7"/>
      <c r="E69" s="7"/>
      <c r="F69" s="7"/>
    </row>
    <row r="70" spans="1:6" x14ac:dyDescent="0.2">
      <c r="A70" s="4"/>
      <c r="B70" s="11"/>
      <c r="C70" s="6"/>
      <c r="D70" s="7"/>
      <c r="E70" s="7"/>
      <c r="F70" s="7"/>
    </row>
    <row r="71" spans="1:6" x14ac:dyDescent="0.2">
      <c r="A71" s="4"/>
      <c r="B71" s="11"/>
      <c r="C71" s="6"/>
      <c r="D71" s="7"/>
      <c r="E71" s="7"/>
      <c r="F71" s="7"/>
    </row>
    <row r="72" spans="1:6" x14ac:dyDescent="0.2">
      <c r="A72" s="4"/>
      <c r="B72" s="11"/>
      <c r="C72" s="6"/>
      <c r="D72" s="7"/>
      <c r="E72" s="7"/>
      <c r="F72" s="7"/>
    </row>
    <row r="73" spans="1:6" x14ac:dyDescent="0.2">
      <c r="A73" s="4"/>
      <c r="B73" s="11"/>
      <c r="C73" s="6"/>
      <c r="D73" s="7"/>
      <c r="E73" s="7"/>
      <c r="F73" s="7"/>
    </row>
    <row r="74" spans="1:6" x14ac:dyDescent="0.2">
      <c r="A74" s="4"/>
      <c r="B74" s="11"/>
      <c r="C74" s="6"/>
      <c r="D74" s="7"/>
      <c r="E74" s="7"/>
      <c r="F74" s="7"/>
    </row>
    <row r="75" spans="1:6" x14ac:dyDescent="0.2">
      <c r="A75" s="4"/>
      <c r="B75" s="11"/>
      <c r="C75" s="6"/>
      <c r="D75" s="7"/>
      <c r="E75" s="7"/>
      <c r="F75" s="7"/>
    </row>
    <row r="76" spans="1:6" x14ac:dyDescent="0.2">
      <c r="A76" s="4"/>
      <c r="B76" s="11"/>
      <c r="C76" s="6"/>
      <c r="D76" s="7"/>
      <c r="E76" s="7"/>
      <c r="F76" s="7"/>
    </row>
    <row r="77" spans="1:6" x14ac:dyDescent="0.2">
      <c r="A77" s="4"/>
      <c r="B77" s="11"/>
      <c r="C77" s="6"/>
      <c r="D77" s="7"/>
      <c r="E77" s="7"/>
      <c r="F77" s="7"/>
    </row>
    <row r="78" spans="1:6" x14ac:dyDescent="0.2">
      <c r="A78" s="4"/>
      <c r="B78" s="11"/>
      <c r="C78" s="6"/>
      <c r="D78" s="7"/>
      <c r="E78" s="7"/>
      <c r="F78" s="7"/>
    </row>
    <row r="79" spans="1:6" x14ac:dyDescent="0.2">
      <c r="A79" s="35"/>
      <c r="B79" s="11"/>
      <c r="C79" s="6"/>
      <c r="D79" s="7"/>
      <c r="E79" s="7"/>
      <c r="F79" s="7"/>
    </row>
    <row r="80" spans="1:6" x14ac:dyDescent="0.2">
      <c r="A80" s="4"/>
      <c r="B80" s="11"/>
      <c r="C80" s="6"/>
      <c r="D80" s="7"/>
      <c r="E80" s="7"/>
      <c r="F80" s="7"/>
    </row>
    <row r="81" spans="1:6" x14ac:dyDescent="0.2">
      <c r="A81" s="4"/>
      <c r="B81" s="11"/>
      <c r="C81" s="6"/>
      <c r="D81" s="7"/>
      <c r="E81" s="7"/>
      <c r="F81" s="7"/>
    </row>
    <row r="82" spans="1:6" x14ac:dyDescent="0.2">
      <c r="A82" s="35"/>
      <c r="B82" s="11"/>
      <c r="C82" s="6"/>
      <c r="D82" s="7"/>
      <c r="E82" s="7"/>
      <c r="F82" s="7"/>
    </row>
    <row r="83" spans="1:6" x14ac:dyDescent="0.2">
      <c r="A83" s="35"/>
      <c r="B83" s="11"/>
      <c r="C83" s="6"/>
      <c r="D83" s="7"/>
      <c r="E83" s="7"/>
      <c r="F83" s="7"/>
    </row>
    <row r="84" spans="1:6" x14ac:dyDescent="0.2">
      <c r="A84" s="4"/>
      <c r="B84" s="11"/>
      <c r="C84" s="6"/>
      <c r="D84" s="7"/>
      <c r="E84" s="7"/>
      <c r="F84" s="7"/>
    </row>
    <row r="85" spans="1:6" x14ac:dyDescent="0.2">
      <c r="A85" s="4"/>
      <c r="B85" s="11"/>
      <c r="C85" s="6"/>
      <c r="D85" s="7"/>
      <c r="E85" s="7"/>
      <c r="F85" s="7"/>
    </row>
    <row r="86" spans="1:6" x14ac:dyDescent="0.2">
      <c r="A86" s="4"/>
      <c r="B86" s="11"/>
      <c r="C86" s="6"/>
      <c r="D86" s="7"/>
      <c r="E86" s="7"/>
      <c r="F86" s="7"/>
    </row>
    <row r="87" spans="1:6" x14ac:dyDescent="0.2">
      <c r="A87" s="4"/>
      <c r="B87" s="11"/>
      <c r="C87" s="6"/>
      <c r="D87" s="7"/>
      <c r="E87" s="7"/>
      <c r="F87" s="7"/>
    </row>
    <row r="88" spans="1:6" x14ac:dyDescent="0.2">
      <c r="A88" s="4"/>
      <c r="B88" s="11"/>
      <c r="C88" s="6"/>
      <c r="D88" s="7"/>
      <c r="E88" s="7"/>
      <c r="F88" s="7"/>
    </row>
    <row r="89" spans="1:6" x14ac:dyDescent="0.2">
      <c r="A89" s="35"/>
      <c r="B89" s="11"/>
      <c r="C89" s="6"/>
      <c r="D89" s="7"/>
      <c r="E89" s="7"/>
      <c r="F89" s="7"/>
    </row>
    <row r="90" spans="1:6" x14ac:dyDescent="0.2">
      <c r="A90" s="4"/>
      <c r="B90" s="11"/>
      <c r="C90" s="6"/>
      <c r="D90" s="7"/>
      <c r="E90" s="7"/>
      <c r="F90" s="7"/>
    </row>
    <row r="91" spans="1:6" x14ac:dyDescent="0.2">
      <c r="A91" s="4"/>
      <c r="B91" s="11"/>
      <c r="C91" s="6"/>
      <c r="D91" s="7"/>
      <c r="E91" s="7"/>
      <c r="F91" s="7"/>
    </row>
    <row r="92" spans="1:6" x14ac:dyDescent="0.2">
      <c r="A92" s="4"/>
      <c r="B92" s="11"/>
      <c r="C92" s="6"/>
      <c r="D92" s="7"/>
      <c r="E92" s="7"/>
      <c r="F92" s="7"/>
    </row>
    <row r="93" spans="1:6" x14ac:dyDescent="0.2">
      <c r="A93" s="4"/>
      <c r="B93" s="11"/>
      <c r="C93" s="6"/>
      <c r="D93" s="7"/>
      <c r="E93" s="7"/>
      <c r="F93" s="7"/>
    </row>
    <row r="94" spans="1:6" x14ac:dyDescent="0.2">
      <c r="A94" s="4"/>
      <c r="B94" s="11"/>
      <c r="C94" s="6"/>
      <c r="D94" s="7"/>
      <c r="E94" s="7"/>
      <c r="F94" s="7"/>
    </row>
    <row r="95" spans="1:6" x14ac:dyDescent="0.2">
      <c r="A95" s="4"/>
      <c r="B95" s="11"/>
      <c r="C95" s="6"/>
      <c r="D95" s="7"/>
      <c r="E95" s="7"/>
      <c r="F95" s="7"/>
    </row>
    <row r="96" spans="1:6" x14ac:dyDescent="0.2">
      <c r="A96" s="4"/>
      <c r="B96" s="11"/>
      <c r="C96" s="6"/>
      <c r="D96" s="7"/>
      <c r="E96" s="7"/>
      <c r="F96" s="7"/>
    </row>
    <row r="97" spans="1:6" x14ac:dyDescent="0.2">
      <c r="A97" s="4"/>
      <c r="B97" s="11"/>
      <c r="C97" s="6"/>
      <c r="D97" s="7"/>
      <c r="E97" s="7"/>
      <c r="F97" s="7"/>
    </row>
    <row r="98" spans="1:6" x14ac:dyDescent="0.2">
      <c r="A98" s="4"/>
      <c r="B98" s="11"/>
      <c r="C98" s="6"/>
      <c r="D98" s="7"/>
      <c r="E98" s="7"/>
      <c r="F98" s="7"/>
    </row>
    <row r="99" spans="1:6" x14ac:dyDescent="0.2">
      <c r="A99" s="4"/>
      <c r="B99" s="11"/>
      <c r="C99" s="6"/>
      <c r="D99" s="7"/>
      <c r="E99" s="7"/>
      <c r="F99" s="7"/>
    </row>
    <row r="100" spans="1:6" x14ac:dyDescent="0.2">
      <c r="A100" s="4"/>
      <c r="B100" s="11"/>
      <c r="C100" s="6"/>
      <c r="D100" s="7"/>
      <c r="E100" s="7"/>
      <c r="F100" s="7"/>
    </row>
    <row r="101" spans="1:6" x14ac:dyDescent="0.2">
      <c r="A101" s="4"/>
      <c r="B101" s="11"/>
      <c r="C101" s="6"/>
      <c r="D101" s="7"/>
      <c r="E101" s="7"/>
      <c r="F101" s="7"/>
    </row>
    <row r="102" spans="1:6" x14ac:dyDescent="0.2">
      <c r="A102" s="4"/>
      <c r="B102" s="11"/>
      <c r="C102" s="6"/>
      <c r="D102" s="7"/>
      <c r="E102" s="7"/>
      <c r="F102" s="7"/>
    </row>
    <row r="103" spans="1:6" x14ac:dyDescent="0.2">
      <c r="A103" s="4"/>
      <c r="B103" s="11"/>
      <c r="C103" s="6"/>
      <c r="D103" s="7"/>
      <c r="E103" s="7"/>
      <c r="F103" s="7"/>
    </row>
    <row r="104" spans="1:6" x14ac:dyDescent="0.2">
      <c r="A104" s="4"/>
      <c r="B104" s="11"/>
      <c r="C104" s="6"/>
      <c r="D104" s="7"/>
      <c r="E104" s="7"/>
      <c r="F104" s="7"/>
    </row>
    <row r="105" spans="1:6" x14ac:dyDescent="0.2">
      <c r="A105" s="4"/>
      <c r="B105" s="11"/>
      <c r="C105" s="6"/>
      <c r="D105" s="7"/>
      <c r="E105" s="7"/>
      <c r="F105" s="7"/>
    </row>
    <row r="106" spans="1:6" x14ac:dyDescent="0.2">
      <c r="A106" s="4"/>
      <c r="B106" s="11"/>
      <c r="C106" s="6"/>
      <c r="D106" s="7"/>
      <c r="E106" s="7"/>
      <c r="F106" s="7"/>
    </row>
    <row r="107" spans="1:6" x14ac:dyDescent="0.2">
      <c r="A107" s="4"/>
      <c r="B107" s="11"/>
      <c r="C107" s="6"/>
      <c r="D107" s="7"/>
      <c r="E107" s="7"/>
      <c r="F107" s="7"/>
    </row>
    <row r="108" spans="1:6" x14ac:dyDescent="0.2">
      <c r="A108" s="4"/>
      <c r="B108" s="11"/>
      <c r="C108" s="6"/>
      <c r="D108" s="7"/>
      <c r="E108" s="7"/>
      <c r="F108" s="7"/>
    </row>
    <row r="109" spans="1:6" x14ac:dyDescent="0.2">
      <c r="A109" s="4"/>
      <c r="B109" s="11"/>
      <c r="C109" s="6"/>
      <c r="D109" s="7"/>
      <c r="E109" s="7"/>
      <c r="F109" s="7"/>
    </row>
    <row r="110" spans="1:6" x14ac:dyDescent="0.2">
      <c r="A110" s="4"/>
      <c r="B110" s="11"/>
      <c r="C110" s="6"/>
      <c r="D110" s="7"/>
      <c r="E110" s="7"/>
      <c r="F110" s="7"/>
    </row>
    <row r="111" spans="1:6" x14ac:dyDescent="0.2">
      <c r="A111" s="4"/>
      <c r="B111" s="11"/>
      <c r="C111" s="6"/>
      <c r="D111" s="7"/>
      <c r="E111" s="7"/>
      <c r="F111" s="7"/>
    </row>
    <row r="112" spans="1:6" x14ac:dyDescent="0.2">
      <c r="A112" s="4"/>
      <c r="B112" s="11"/>
      <c r="C112" s="6"/>
      <c r="D112" s="7"/>
      <c r="E112" s="7"/>
      <c r="F112" s="7"/>
    </row>
    <row r="113" spans="1:6" x14ac:dyDescent="0.2">
      <c r="A113" s="4"/>
      <c r="B113" s="11"/>
      <c r="C113" s="6"/>
      <c r="D113" s="7"/>
      <c r="E113" s="7"/>
      <c r="F113" s="7"/>
    </row>
    <row r="114" spans="1:6" x14ac:dyDescent="0.2">
      <c r="A114" s="4"/>
      <c r="B114" s="11"/>
      <c r="C114" s="6"/>
      <c r="D114" s="7"/>
      <c r="E114" s="7"/>
      <c r="F114" s="7"/>
    </row>
    <row r="115" spans="1:6" x14ac:dyDescent="0.2">
      <c r="A115" s="4"/>
      <c r="B115" s="11"/>
      <c r="C115" s="6"/>
      <c r="D115" s="7"/>
      <c r="E115" s="7"/>
      <c r="F115" s="7"/>
    </row>
    <row r="116" spans="1:6" x14ac:dyDescent="0.2">
      <c r="A116" s="4"/>
      <c r="B116" s="11"/>
      <c r="C116" s="6"/>
      <c r="D116" s="7"/>
      <c r="E116" s="7"/>
      <c r="F116" s="7"/>
    </row>
    <row r="117" spans="1:6" x14ac:dyDescent="0.2">
      <c r="A117" s="4"/>
      <c r="B117" s="11"/>
      <c r="C117" s="6"/>
      <c r="D117" s="7"/>
      <c r="E117" s="7"/>
      <c r="F117" s="7"/>
    </row>
    <row r="118" spans="1:6" x14ac:dyDescent="0.2">
      <c r="A118" s="4"/>
      <c r="B118" s="11"/>
      <c r="C118" s="6"/>
      <c r="D118" s="7"/>
      <c r="E118" s="7"/>
      <c r="F118" s="7"/>
    </row>
    <row r="119" spans="1:6" x14ac:dyDescent="0.2">
      <c r="A119" s="4"/>
      <c r="B119" s="11"/>
      <c r="C119" s="6"/>
      <c r="D119" s="7"/>
      <c r="E119" s="7"/>
      <c r="F119" s="7"/>
    </row>
    <row r="120" spans="1:6" x14ac:dyDescent="0.2">
      <c r="A120" s="4"/>
      <c r="B120" s="11"/>
      <c r="C120" s="6"/>
      <c r="D120" s="7"/>
      <c r="E120" s="7"/>
      <c r="F120" s="7"/>
    </row>
    <row r="121" spans="1:6" x14ac:dyDescent="0.2">
      <c r="A121" s="4"/>
      <c r="B121" s="11"/>
      <c r="C121" s="6"/>
      <c r="D121" s="7"/>
      <c r="E121" s="7"/>
      <c r="F121" s="7"/>
    </row>
    <row r="122" spans="1:6" x14ac:dyDescent="0.2">
      <c r="A122" s="4"/>
      <c r="B122" s="11"/>
      <c r="C122" s="6"/>
      <c r="D122" s="7"/>
      <c r="E122" s="7"/>
      <c r="F122" s="7"/>
    </row>
    <row r="123" spans="1:6" x14ac:dyDescent="0.2">
      <c r="A123" s="4"/>
      <c r="B123" s="11"/>
      <c r="C123" s="6"/>
      <c r="D123" s="7"/>
      <c r="E123" s="7"/>
      <c r="F123" s="7"/>
    </row>
    <row r="124" spans="1:6" x14ac:dyDescent="0.2">
      <c r="A124" s="4"/>
      <c r="B124" s="11"/>
      <c r="C124" s="6"/>
      <c r="D124" s="7"/>
      <c r="E124" s="7"/>
      <c r="F124" s="7"/>
    </row>
    <row r="125" spans="1:6" x14ac:dyDescent="0.2">
      <c r="A125" s="4"/>
      <c r="B125" s="11"/>
      <c r="C125" s="6"/>
      <c r="D125" s="7"/>
      <c r="E125" s="7"/>
      <c r="F125" s="7"/>
    </row>
    <row r="126" spans="1:6" x14ac:dyDescent="0.2">
      <c r="A126" s="4"/>
      <c r="B126" s="11"/>
      <c r="C126" s="6"/>
      <c r="D126" s="7"/>
      <c r="E126" s="7"/>
      <c r="F126" s="7"/>
    </row>
    <row r="127" spans="1:6" x14ac:dyDescent="0.2">
      <c r="A127" s="4"/>
      <c r="B127" s="11"/>
      <c r="C127" s="6"/>
      <c r="D127" s="7"/>
      <c r="E127" s="7"/>
      <c r="F127" s="7"/>
    </row>
    <row r="128" spans="1:6" x14ac:dyDescent="0.2">
      <c r="A128" s="4"/>
      <c r="B128" s="11"/>
      <c r="C128" s="6"/>
      <c r="D128" s="7"/>
      <c r="E128" s="7"/>
      <c r="F128" s="7"/>
    </row>
    <row r="129" spans="1:6" x14ac:dyDescent="0.2">
      <c r="A129" s="4"/>
      <c r="B129" s="11"/>
      <c r="C129" s="6"/>
      <c r="D129" s="7"/>
      <c r="E129" s="7"/>
      <c r="F129" s="7"/>
    </row>
    <row r="130" spans="1:6" x14ac:dyDescent="0.2">
      <c r="A130" s="4"/>
      <c r="B130" s="11"/>
      <c r="C130" s="6"/>
      <c r="D130" s="7"/>
      <c r="E130" s="7"/>
      <c r="F130" s="7"/>
    </row>
    <row r="131" spans="1:6" x14ac:dyDescent="0.2">
      <c r="A131" s="4"/>
      <c r="B131" s="11"/>
      <c r="C131" s="6"/>
      <c r="D131" s="7"/>
      <c r="E131" s="7"/>
      <c r="F131" s="7"/>
    </row>
    <row r="132" spans="1:6" x14ac:dyDescent="0.2">
      <c r="A132" s="4"/>
      <c r="B132" s="11"/>
      <c r="C132" s="6"/>
      <c r="D132" s="7"/>
      <c r="E132" s="7"/>
      <c r="F132" s="7"/>
    </row>
    <row r="133" spans="1:6" x14ac:dyDescent="0.2">
      <c r="A133" s="4"/>
      <c r="B133" s="11"/>
      <c r="C133" s="6"/>
      <c r="D133" s="7"/>
      <c r="E133" s="7"/>
      <c r="F133" s="7"/>
    </row>
    <row r="134" spans="1:6" x14ac:dyDescent="0.2">
      <c r="A134" s="4"/>
      <c r="B134" s="11"/>
      <c r="C134" s="6"/>
      <c r="D134" s="7"/>
      <c r="E134" s="7"/>
      <c r="F134" s="7"/>
    </row>
    <row r="135" spans="1:6" x14ac:dyDescent="0.2">
      <c r="A135" s="4"/>
      <c r="B135" s="11"/>
      <c r="C135" s="6"/>
      <c r="D135" s="7"/>
      <c r="E135" s="7"/>
      <c r="F135" s="7"/>
    </row>
    <row r="136" spans="1:6" x14ac:dyDescent="0.2">
      <c r="A136" s="4"/>
      <c r="B136" s="11"/>
      <c r="C136" s="6"/>
      <c r="D136" s="7"/>
      <c r="E136" s="7"/>
      <c r="F136" s="7"/>
    </row>
    <row r="137" spans="1:6" x14ac:dyDescent="0.2">
      <c r="A137" s="4"/>
      <c r="B137" s="11"/>
      <c r="C137" s="6"/>
      <c r="D137" s="7"/>
      <c r="E137" s="7"/>
      <c r="F137" s="7"/>
    </row>
    <row r="138" spans="1:6" x14ac:dyDescent="0.2">
      <c r="A138" s="4"/>
      <c r="B138" s="11"/>
      <c r="C138" s="6"/>
      <c r="D138" s="7"/>
      <c r="E138" s="7"/>
      <c r="F138" s="7"/>
    </row>
    <row r="139" spans="1:6" x14ac:dyDescent="0.2">
      <c r="A139" s="4"/>
      <c r="B139" s="11"/>
      <c r="C139" s="6"/>
      <c r="D139" s="7"/>
      <c r="E139" s="7"/>
      <c r="F139" s="7"/>
    </row>
    <row r="140" spans="1:6" x14ac:dyDescent="0.2">
      <c r="A140" s="4"/>
      <c r="B140" s="11"/>
      <c r="C140" s="6"/>
      <c r="D140" s="7"/>
      <c r="E140" s="7"/>
      <c r="F140" s="7"/>
    </row>
    <row r="141" spans="1:6" x14ac:dyDescent="0.2">
      <c r="A141" s="4"/>
      <c r="B141" s="11"/>
      <c r="C141" s="6"/>
      <c r="D141" s="7"/>
      <c r="E141" s="7"/>
      <c r="F141" s="7"/>
    </row>
    <row r="142" spans="1:6" x14ac:dyDescent="0.2">
      <c r="A142" s="4"/>
      <c r="B142" s="11"/>
      <c r="C142" s="6"/>
      <c r="D142" s="7"/>
      <c r="E142" s="7"/>
      <c r="F142" s="7"/>
    </row>
    <row r="143" spans="1:6" x14ac:dyDescent="0.2">
      <c r="A143" s="4"/>
      <c r="B143" s="11"/>
      <c r="C143" s="6"/>
      <c r="D143" s="7"/>
      <c r="E143" s="7"/>
      <c r="F143" s="7"/>
    </row>
    <row r="144" spans="1:6" x14ac:dyDescent="0.2">
      <c r="A144" s="4"/>
      <c r="B144" s="11"/>
      <c r="C144" s="6"/>
      <c r="D144" s="7"/>
      <c r="E144" s="7"/>
      <c r="F144" s="7"/>
    </row>
    <row r="145" spans="1:6" x14ac:dyDescent="0.2">
      <c r="A145" s="4"/>
      <c r="B145" s="11"/>
      <c r="C145" s="6"/>
      <c r="D145" s="7"/>
      <c r="E145" s="7"/>
      <c r="F145" s="7"/>
    </row>
    <row r="146" spans="1:6" x14ac:dyDescent="0.2">
      <c r="A146" s="4"/>
      <c r="B146" s="11"/>
      <c r="C146" s="6"/>
      <c r="D146" s="7"/>
      <c r="E146" s="7"/>
      <c r="F146" s="7"/>
    </row>
    <row r="147" spans="1:6" x14ac:dyDescent="0.2">
      <c r="A147" s="4"/>
      <c r="B147" s="11"/>
      <c r="C147" s="6"/>
      <c r="D147" s="7"/>
      <c r="E147" s="7"/>
      <c r="F147" s="7"/>
    </row>
    <row r="148" spans="1:6" x14ac:dyDescent="0.2">
      <c r="A148" s="4"/>
      <c r="B148" s="11"/>
      <c r="C148" s="6"/>
      <c r="D148" s="7"/>
      <c r="E148" s="7"/>
      <c r="F148" s="7"/>
    </row>
    <row r="149" spans="1:6" x14ac:dyDescent="0.2">
      <c r="A149" s="4"/>
      <c r="B149" s="11"/>
      <c r="C149" s="6"/>
      <c r="D149" s="7"/>
      <c r="E149" s="7"/>
      <c r="F149" s="7"/>
    </row>
    <row r="150" spans="1:6" x14ac:dyDescent="0.2">
      <c r="A150" s="4"/>
      <c r="B150" s="11"/>
      <c r="C150" s="6"/>
      <c r="D150" s="7"/>
      <c r="E150" s="7"/>
      <c r="F150" s="7"/>
    </row>
    <row r="151" spans="1:6" x14ac:dyDescent="0.2">
      <c r="A151" s="4"/>
      <c r="B151" s="11"/>
      <c r="C151" s="6"/>
      <c r="D151" s="7"/>
      <c r="E151" s="7"/>
      <c r="F151" s="7"/>
    </row>
    <row r="152" spans="1:6" x14ac:dyDescent="0.2">
      <c r="A152" s="4"/>
      <c r="B152" s="11"/>
      <c r="C152" s="6"/>
      <c r="D152" s="7"/>
      <c r="E152" s="7"/>
      <c r="F152" s="7"/>
    </row>
    <row r="153" spans="1:6" x14ac:dyDescent="0.2">
      <c r="A153" s="4"/>
      <c r="B153" s="11"/>
      <c r="C153" s="6"/>
      <c r="D153" s="7"/>
      <c r="E153" s="7"/>
      <c r="F153" s="7"/>
    </row>
    <row r="154" spans="1:6" x14ac:dyDescent="0.2">
      <c r="A154" s="4"/>
      <c r="B154" s="11"/>
      <c r="C154" s="6"/>
      <c r="D154" s="7"/>
      <c r="E154" s="7"/>
      <c r="F154" s="7"/>
    </row>
    <row r="155" spans="1:6" x14ac:dyDescent="0.2">
      <c r="A155" s="4"/>
      <c r="B155" s="11"/>
      <c r="C155" s="6"/>
      <c r="D155" s="7"/>
      <c r="E155" s="7"/>
      <c r="F155" s="7"/>
    </row>
    <row r="156" spans="1:6" x14ac:dyDescent="0.2">
      <c r="A156" s="4"/>
      <c r="B156" s="11"/>
      <c r="C156" s="6"/>
      <c r="D156" s="7"/>
      <c r="E156" s="7"/>
      <c r="F156" s="7"/>
    </row>
    <row r="157" spans="1:6" x14ac:dyDescent="0.2">
      <c r="A157" s="4"/>
      <c r="B157" s="11"/>
      <c r="C157" s="6"/>
      <c r="D157" s="7"/>
      <c r="E157" s="7"/>
      <c r="F157" s="7"/>
    </row>
    <row r="158" spans="1:6" x14ac:dyDescent="0.2">
      <c r="A158" s="4"/>
      <c r="B158" s="11"/>
      <c r="C158" s="6"/>
      <c r="D158" s="7"/>
      <c r="E158" s="7"/>
      <c r="F158" s="7"/>
    </row>
    <row r="159" spans="1:6" x14ac:dyDescent="0.2">
      <c r="A159" s="4"/>
      <c r="B159" s="11"/>
      <c r="C159" s="6"/>
      <c r="D159" s="7"/>
      <c r="E159" s="7"/>
      <c r="F159" s="7"/>
    </row>
    <row r="160" spans="1:6" x14ac:dyDescent="0.2">
      <c r="A160" s="4"/>
      <c r="B160" s="11"/>
      <c r="C160" s="6"/>
      <c r="D160" s="7"/>
      <c r="E160" s="7"/>
      <c r="F160" s="7"/>
    </row>
    <row r="161" spans="1:6" x14ac:dyDescent="0.2">
      <c r="A161" s="4"/>
      <c r="B161" s="11"/>
      <c r="C161" s="6"/>
      <c r="D161" s="7"/>
      <c r="E161" s="7"/>
      <c r="F161" s="7"/>
    </row>
    <row r="162" spans="1:6" x14ac:dyDescent="0.2">
      <c r="A162" s="4"/>
      <c r="B162" s="11"/>
      <c r="C162" s="6"/>
      <c r="D162" s="7"/>
      <c r="E162" s="7"/>
      <c r="F162" s="7"/>
    </row>
    <row r="163" spans="1:6" x14ac:dyDescent="0.2">
      <c r="A163" s="4"/>
      <c r="B163" s="11"/>
      <c r="C163" s="6"/>
      <c r="D163" s="7"/>
      <c r="E163" s="7"/>
      <c r="F163" s="7"/>
    </row>
    <row r="164" spans="1:6" x14ac:dyDescent="0.2">
      <c r="A164" s="4"/>
      <c r="B164" s="11"/>
      <c r="C164" s="6"/>
      <c r="D164" s="7"/>
      <c r="E164" s="7"/>
      <c r="F164" s="7"/>
    </row>
    <row r="165" spans="1:6" x14ac:dyDescent="0.2">
      <c r="A165" s="4"/>
      <c r="B165" s="11"/>
      <c r="C165" s="6"/>
      <c r="D165" s="7"/>
      <c r="E165" s="7"/>
      <c r="F165" s="7"/>
    </row>
    <row r="166" spans="1:6" x14ac:dyDescent="0.2">
      <c r="A166" s="4"/>
      <c r="B166" s="11"/>
      <c r="C166" s="6"/>
      <c r="D166" s="7"/>
      <c r="E166" s="7"/>
      <c r="F166" s="7"/>
    </row>
    <row r="167" spans="1:6" x14ac:dyDescent="0.2">
      <c r="A167" s="4"/>
      <c r="B167" s="11"/>
      <c r="C167" s="6"/>
      <c r="D167" s="7"/>
      <c r="E167" s="7"/>
      <c r="F167" s="7"/>
    </row>
    <row r="168" spans="1:6" x14ac:dyDescent="0.2">
      <c r="A168" s="4"/>
      <c r="B168" s="11"/>
      <c r="C168" s="6"/>
      <c r="D168" s="7"/>
      <c r="E168" s="7"/>
      <c r="F168" s="7"/>
    </row>
    <row r="169" spans="1:6" x14ac:dyDescent="0.2">
      <c r="A169" s="4"/>
      <c r="B169" s="11"/>
      <c r="C169" s="6"/>
      <c r="D169" s="7"/>
      <c r="E169" s="7"/>
      <c r="F169" s="7"/>
    </row>
    <row r="170" spans="1:6" x14ac:dyDescent="0.2">
      <c r="A170" s="4"/>
      <c r="B170" s="11"/>
      <c r="C170" s="6"/>
      <c r="D170" s="7"/>
      <c r="E170" s="7"/>
      <c r="F170" s="7"/>
    </row>
    <row r="171" spans="1:6" x14ac:dyDescent="0.2">
      <c r="A171" s="4"/>
      <c r="B171" s="11"/>
      <c r="C171" s="6"/>
      <c r="D171" s="7"/>
      <c r="E171" s="7"/>
      <c r="F171" s="7"/>
    </row>
    <row r="172" spans="1:6" x14ac:dyDescent="0.2">
      <c r="A172" s="4"/>
      <c r="B172" s="11"/>
      <c r="C172" s="6"/>
      <c r="D172" s="7"/>
      <c r="E172" s="7"/>
      <c r="F172" s="7"/>
    </row>
    <row r="173" spans="1:6" x14ac:dyDescent="0.2">
      <c r="A173" s="4"/>
      <c r="B173" s="11"/>
      <c r="C173" s="6"/>
      <c r="D173" s="7"/>
      <c r="E173" s="7"/>
      <c r="F173" s="7"/>
    </row>
    <row r="174" spans="1:6" x14ac:dyDescent="0.2">
      <c r="A174" s="4"/>
      <c r="B174" s="11"/>
      <c r="C174" s="6"/>
      <c r="D174" s="7"/>
      <c r="E174" s="7"/>
      <c r="F174" s="7"/>
    </row>
    <row r="175" spans="1:6" x14ac:dyDescent="0.2">
      <c r="A175" s="4"/>
      <c r="B175" s="11"/>
      <c r="C175" s="6"/>
      <c r="D175" s="7"/>
      <c r="E175" s="7"/>
      <c r="F175" s="7"/>
    </row>
    <row r="176" spans="1:6" x14ac:dyDescent="0.2">
      <c r="A176" s="4"/>
      <c r="B176" s="11"/>
      <c r="C176" s="6"/>
      <c r="D176" s="7"/>
      <c r="E176" s="7"/>
      <c r="F176" s="7"/>
    </row>
    <row r="177" spans="1:6" x14ac:dyDescent="0.2">
      <c r="A177" s="4"/>
      <c r="B177" s="11"/>
      <c r="C177" s="6"/>
      <c r="D177" s="7"/>
      <c r="E177" s="7"/>
      <c r="F177" s="7"/>
    </row>
    <row r="178" spans="1:6" x14ac:dyDescent="0.2">
      <c r="A178" s="4"/>
      <c r="B178" s="11"/>
      <c r="C178" s="6"/>
      <c r="D178" s="7"/>
      <c r="E178" s="7"/>
      <c r="F178" s="7"/>
    </row>
    <row r="179" spans="1:6" x14ac:dyDescent="0.2">
      <c r="A179" s="4"/>
      <c r="B179" s="11"/>
      <c r="C179" s="6"/>
      <c r="D179" s="7"/>
      <c r="E179" s="7"/>
      <c r="F179" s="7"/>
    </row>
    <row r="180" spans="1:6" x14ac:dyDescent="0.2">
      <c r="A180" s="4"/>
      <c r="B180" s="11"/>
      <c r="C180" s="6"/>
      <c r="D180" s="7"/>
      <c r="E180" s="7"/>
      <c r="F180" s="7"/>
    </row>
    <row r="181" spans="1:6" x14ac:dyDescent="0.2">
      <c r="A181" s="4"/>
      <c r="B181" s="11"/>
      <c r="C181" s="6"/>
      <c r="D181" s="7"/>
      <c r="E181" s="7"/>
      <c r="F181" s="7"/>
    </row>
    <row r="182" spans="1:6" x14ac:dyDescent="0.2">
      <c r="A182" s="4"/>
      <c r="B182" s="11"/>
      <c r="C182" s="6"/>
      <c r="D182" s="7"/>
      <c r="E182" s="7"/>
      <c r="F182" s="7"/>
    </row>
    <row r="183" spans="1:6" x14ac:dyDescent="0.2">
      <c r="A183" s="4"/>
      <c r="B183" s="11"/>
      <c r="C183" s="6"/>
      <c r="D183" s="7"/>
      <c r="E183" s="7"/>
      <c r="F183" s="7"/>
    </row>
    <row r="184" spans="1:6" x14ac:dyDescent="0.2">
      <c r="A184" s="4"/>
      <c r="B184" s="11"/>
      <c r="C184" s="6"/>
      <c r="D184" s="7"/>
      <c r="E184" s="7"/>
      <c r="F184" s="7"/>
    </row>
    <row r="185" spans="1:6" x14ac:dyDescent="0.2">
      <c r="A185" s="4"/>
      <c r="B185" s="11"/>
      <c r="C185" s="6"/>
      <c r="D185" s="7"/>
      <c r="E185" s="7"/>
      <c r="F185" s="7"/>
    </row>
    <row r="186" spans="1:6" x14ac:dyDescent="0.2">
      <c r="A186" s="4"/>
      <c r="B186" s="11"/>
      <c r="C186" s="6"/>
      <c r="D186" s="7"/>
      <c r="E186" s="7"/>
      <c r="F186" s="7"/>
    </row>
    <row r="187" spans="1:6" x14ac:dyDescent="0.2">
      <c r="A187" s="4"/>
      <c r="B187" s="11"/>
      <c r="C187" s="6"/>
      <c r="D187" s="7"/>
      <c r="E187" s="7"/>
      <c r="F187" s="7"/>
    </row>
    <row r="188" spans="1:6" x14ac:dyDescent="0.2">
      <c r="A188" s="4"/>
      <c r="B188" s="11"/>
      <c r="C188" s="6"/>
      <c r="D188" s="7"/>
      <c r="E188" s="7"/>
      <c r="F188" s="7"/>
    </row>
    <row r="189" spans="1:6" x14ac:dyDescent="0.2">
      <c r="A189" s="4"/>
      <c r="B189" s="11"/>
      <c r="C189" s="6"/>
      <c r="D189" s="7"/>
      <c r="E189" s="7"/>
      <c r="F189" s="7"/>
    </row>
    <row r="190" spans="1:6" x14ac:dyDescent="0.2">
      <c r="A190" s="4"/>
      <c r="B190" s="11"/>
      <c r="C190" s="6"/>
      <c r="D190" s="7"/>
      <c r="E190" s="7"/>
      <c r="F190" s="7"/>
    </row>
    <row r="191" spans="1:6" x14ac:dyDescent="0.2">
      <c r="A191" s="4"/>
      <c r="B191" s="11"/>
      <c r="C191" s="6"/>
      <c r="D191" s="7"/>
      <c r="E191" s="7"/>
      <c r="F191" s="7"/>
    </row>
    <row r="192" spans="1:6" x14ac:dyDescent="0.2">
      <c r="A192" s="4"/>
      <c r="B192" s="11"/>
      <c r="C192" s="6"/>
      <c r="D192" s="7"/>
      <c r="E192" s="7"/>
      <c r="F192" s="7"/>
    </row>
    <row r="193" spans="1:6" x14ac:dyDescent="0.2">
      <c r="A193" s="4"/>
      <c r="B193" s="11"/>
      <c r="C193" s="6"/>
      <c r="D193" s="7"/>
      <c r="E193" s="7"/>
      <c r="F193" s="7"/>
    </row>
    <row r="194" spans="1:6" x14ac:dyDescent="0.2">
      <c r="A194" s="4"/>
      <c r="B194" s="11"/>
      <c r="C194" s="6"/>
      <c r="D194" s="7"/>
      <c r="E194" s="7"/>
      <c r="F194" s="7"/>
    </row>
    <row r="195" spans="1:6" x14ac:dyDescent="0.2">
      <c r="A195" s="4"/>
      <c r="B195" s="11"/>
      <c r="C195" s="6"/>
      <c r="D195" s="7"/>
      <c r="E195" s="7"/>
      <c r="F195" s="7"/>
    </row>
    <row r="196" spans="1:6" x14ac:dyDescent="0.2">
      <c r="A196" s="4"/>
      <c r="B196" s="11"/>
      <c r="C196" s="6"/>
      <c r="D196" s="7"/>
      <c r="E196" s="7"/>
      <c r="F196" s="7"/>
    </row>
    <row r="197" spans="1:6" x14ac:dyDescent="0.2">
      <c r="A197" s="4"/>
      <c r="B197" s="11"/>
      <c r="C197" s="6"/>
      <c r="D197" s="7"/>
      <c r="E197" s="7"/>
      <c r="F197" s="7"/>
    </row>
    <row r="198" spans="1:6" x14ac:dyDescent="0.2">
      <c r="A198" s="4"/>
      <c r="B198" s="11"/>
      <c r="C198" s="6"/>
      <c r="D198" s="7"/>
      <c r="E198" s="7"/>
      <c r="F198" s="7"/>
    </row>
    <row r="199" spans="1:6" x14ac:dyDescent="0.2">
      <c r="A199" s="4"/>
      <c r="B199" s="11"/>
      <c r="C199" s="6"/>
      <c r="D199" s="7"/>
      <c r="E199" s="7"/>
      <c r="F199" s="7"/>
    </row>
    <row r="200" spans="1:6" x14ac:dyDescent="0.2">
      <c r="A200" s="4"/>
      <c r="B200" s="11"/>
      <c r="C200" s="6"/>
      <c r="D200" s="7"/>
      <c r="E200" s="7"/>
      <c r="F200" s="7"/>
    </row>
    <row r="201" spans="1:6" x14ac:dyDescent="0.2">
      <c r="A201" s="4"/>
      <c r="B201" s="11"/>
      <c r="C201" s="6"/>
      <c r="D201" s="7"/>
      <c r="E201" s="7"/>
      <c r="F201" s="7"/>
    </row>
    <row r="202" spans="1:6" x14ac:dyDescent="0.2">
      <c r="A202" s="4"/>
      <c r="B202" s="11"/>
      <c r="C202" s="6"/>
      <c r="D202" s="7"/>
      <c r="E202" s="7"/>
      <c r="F202" s="7"/>
    </row>
    <row r="203" spans="1:6" x14ac:dyDescent="0.2">
      <c r="A203" s="4"/>
      <c r="B203" s="11"/>
      <c r="C203" s="6"/>
      <c r="D203" s="7"/>
      <c r="E203" s="7"/>
      <c r="F203" s="7"/>
    </row>
    <row r="204" spans="1:6" x14ac:dyDescent="0.2">
      <c r="A204" s="4"/>
      <c r="B204" s="11"/>
      <c r="C204" s="6"/>
      <c r="D204" s="7"/>
      <c r="E204" s="7"/>
      <c r="F204" s="7"/>
    </row>
    <row r="205" spans="1:6" x14ac:dyDescent="0.2">
      <c r="A205" s="4"/>
      <c r="B205" s="11"/>
      <c r="C205" s="6"/>
      <c r="D205" s="7"/>
      <c r="E205" s="7"/>
      <c r="F205" s="7"/>
    </row>
    <row r="206" spans="1:6" x14ac:dyDescent="0.2">
      <c r="A206" s="4"/>
      <c r="B206" s="11"/>
      <c r="C206" s="6"/>
      <c r="D206" s="7"/>
      <c r="E206" s="7"/>
      <c r="F206" s="7"/>
    </row>
    <row r="207" spans="1:6" x14ac:dyDescent="0.2">
      <c r="A207" s="4"/>
      <c r="B207" s="11"/>
      <c r="C207" s="6"/>
      <c r="D207" s="7"/>
      <c r="E207" s="7"/>
      <c r="F207" s="7"/>
    </row>
    <row r="208" spans="1:6" x14ac:dyDescent="0.2">
      <c r="A208" s="4"/>
      <c r="B208" s="11"/>
      <c r="C208" s="6"/>
      <c r="D208" s="7"/>
      <c r="E208" s="7"/>
      <c r="F208" s="7"/>
    </row>
    <row r="209" spans="1:6" x14ac:dyDescent="0.2">
      <c r="A209" s="4"/>
      <c r="B209" s="11"/>
      <c r="C209" s="6"/>
      <c r="D209" s="7"/>
      <c r="E209" s="7"/>
      <c r="F209" s="7"/>
    </row>
    <row r="210" spans="1:6" x14ac:dyDescent="0.2">
      <c r="A210" s="4"/>
      <c r="B210" s="11"/>
      <c r="C210" s="6"/>
      <c r="D210" s="7"/>
      <c r="E210" s="7"/>
      <c r="F210" s="7"/>
    </row>
    <row r="211" spans="1:6" x14ac:dyDescent="0.2">
      <c r="A211" s="4"/>
      <c r="B211" s="11"/>
      <c r="C211" s="6"/>
      <c r="D211" s="7"/>
      <c r="E211" s="7"/>
      <c r="F211" s="7"/>
    </row>
    <row r="212" spans="1:6" x14ac:dyDescent="0.2">
      <c r="A212" s="4"/>
      <c r="B212" s="11"/>
      <c r="C212" s="6"/>
      <c r="D212" s="7"/>
      <c r="E212" s="7"/>
      <c r="F212" s="7"/>
    </row>
    <row r="213" spans="1:6" x14ac:dyDescent="0.2">
      <c r="A213" s="4"/>
      <c r="B213" s="11"/>
      <c r="C213" s="6"/>
      <c r="D213" s="7"/>
      <c r="E213" s="7"/>
      <c r="F213" s="7"/>
    </row>
    <row r="214" spans="1:6" x14ac:dyDescent="0.2">
      <c r="A214" s="4"/>
      <c r="B214" s="11"/>
      <c r="C214" s="6"/>
      <c r="D214" s="7"/>
      <c r="E214" s="7"/>
      <c r="F214" s="7"/>
    </row>
    <row r="215" spans="1:6" x14ac:dyDescent="0.2">
      <c r="A215" s="4"/>
      <c r="B215" s="11"/>
      <c r="C215" s="6"/>
      <c r="D215" s="7"/>
      <c r="E215" s="7"/>
      <c r="F215" s="7"/>
    </row>
    <row r="216" spans="1:6" x14ac:dyDescent="0.2">
      <c r="A216" s="4"/>
      <c r="B216" s="11"/>
      <c r="C216" s="6"/>
      <c r="D216" s="7"/>
      <c r="E216" s="7"/>
      <c r="F216" s="7"/>
    </row>
    <row r="217" spans="1:6" x14ac:dyDescent="0.2">
      <c r="A217" s="4"/>
      <c r="B217" s="11"/>
      <c r="C217" s="6"/>
      <c r="D217" s="7"/>
      <c r="E217" s="7"/>
      <c r="F217" s="7"/>
    </row>
    <row r="218" spans="1:6" x14ac:dyDescent="0.2">
      <c r="A218" s="4"/>
      <c r="B218" s="11"/>
      <c r="C218" s="6"/>
      <c r="D218" s="7"/>
      <c r="E218" s="7"/>
      <c r="F218" s="7"/>
    </row>
    <row r="219" spans="1:6" x14ac:dyDescent="0.2">
      <c r="A219" s="4"/>
      <c r="B219" s="11"/>
      <c r="C219" s="6"/>
      <c r="D219" s="7"/>
      <c r="E219" s="7"/>
      <c r="F219" s="7"/>
    </row>
    <row r="220" spans="1:6" x14ac:dyDescent="0.2">
      <c r="A220" s="4"/>
      <c r="B220" s="11"/>
      <c r="C220" s="6"/>
      <c r="D220" s="7"/>
      <c r="E220" s="7"/>
      <c r="F220" s="7"/>
    </row>
    <row r="221" spans="1:6" x14ac:dyDescent="0.2">
      <c r="A221" s="4"/>
      <c r="B221" s="11"/>
      <c r="C221" s="6"/>
      <c r="D221" s="7"/>
      <c r="E221" s="7"/>
      <c r="F221" s="7"/>
    </row>
    <row r="222" spans="1:6" x14ac:dyDescent="0.2">
      <c r="A222" s="4"/>
      <c r="B222" s="11"/>
      <c r="C222" s="6"/>
      <c r="D222" s="7"/>
      <c r="E222" s="7"/>
      <c r="F222" s="7"/>
    </row>
    <row r="223" spans="1:6" x14ac:dyDescent="0.2">
      <c r="A223" s="4"/>
      <c r="B223" s="11"/>
      <c r="C223" s="6"/>
      <c r="D223" s="7"/>
      <c r="E223" s="7"/>
      <c r="F223" s="7"/>
    </row>
    <row r="224" spans="1:6" x14ac:dyDescent="0.2">
      <c r="A224" s="4"/>
      <c r="B224" s="11"/>
      <c r="C224" s="6"/>
      <c r="D224" s="7"/>
      <c r="E224" s="7"/>
      <c r="F224" s="7"/>
    </row>
    <row r="225" spans="1:6" x14ac:dyDescent="0.2">
      <c r="A225" s="4"/>
      <c r="B225" s="11"/>
      <c r="C225" s="6"/>
      <c r="D225" s="7"/>
      <c r="E225" s="7"/>
      <c r="F225" s="7"/>
    </row>
    <row r="226" spans="1:6" x14ac:dyDescent="0.2">
      <c r="A226" s="4"/>
      <c r="B226" s="11"/>
      <c r="C226" s="6"/>
      <c r="D226" s="7"/>
      <c r="E226" s="7"/>
      <c r="F226" s="7"/>
    </row>
    <row r="227" spans="1:6" x14ac:dyDescent="0.2">
      <c r="A227" s="4"/>
      <c r="B227" s="11"/>
      <c r="C227" s="6"/>
      <c r="D227" s="7"/>
      <c r="E227" s="7"/>
      <c r="F227" s="7"/>
    </row>
    <row r="228" spans="1:6" x14ac:dyDescent="0.2">
      <c r="A228" s="4"/>
      <c r="B228" s="11"/>
      <c r="C228" s="6"/>
      <c r="D228" s="7"/>
      <c r="E228" s="7"/>
      <c r="F228" s="7"/>
    </row>
    <row r="229" spans="1:6" x14ac:dyDescent="0.2">
      <c r="A229" s="4"/>
      <c r="B229" s="11"/>
      <c r="C229" s="6"/>
      <c r="D229" s="7"/>
      <c r="E229" s="7"/>
      <c r="F229" s="7"/>
    </row>
    <row r="230" spans="1:6" x14ac:dyDescent="0.2">
      <c r="A230" s="4"/>
      <c r="B230" s="11"/>
      <c r="C230" s="6"/>
      <c r="D230" s="7"/>
      <c r="E230" s="7"/>
      <c r="F230" s="7"/>
    </row>
    <row r="231" spans="1:6" x14ac:dyDescent="0.2">
      <c r="A231" s="4"/>
      <c r="B231" s="11"/>
      <c r="C231" s="6"/>
      <c r="D231" s="7"/>
      <c r="E231" s="7"/>
      <c r="F231" s="7"/>
    </row>
    <row r="232" spans="1:6" x14ac:dyDescent="0.2">
      <c r="A232" s="4"/>
      <c r="B232" s="11"/>
      <c r="C232" s="6"/>
      <c r="D232" s="7"/>
      <c r="E232" s="7"/>
      <c r="F232" s="7"/>
    </row>
    <row r="233" spans="1:6" x14ac:dyDescent="0.2">
      <c r="A233" s="4"/>
      <c r="B233" s="11"/>
      <c r="C233" s="6"/>
      <c r="D233" s="7"/>
      <c r="E233" s="7"/>
      <c r="F233" s="7"/>
    </row>
    <row r="234" spans="1:6" x14ac:dyDescent="0.2">
      <c r="A234" s="4"/>
      <c r="B234" s="11"/>
      <c r="C234" s="6"/>
      <c r="D234" s="7"/>
      <c r="E234" s="7"/>
      <c r="F234" s="7"/>
    </row>
    <row r="235" spans="1:6" x14ac:dyDescent="0.2">
      <c r="A235" s="4"/>
      <c r="B235" s="11"/>
      <c r="C235" s="6"/>
      <c r="D235" s="7"/>
      <c r="E235" s="7"/>
      <c r="F235" s="7"/>
    </row>
    <row r="236" spans="1:6" x14ac:dyDescent="0.2">
      <c r="A236" s="4"/>
      <c r="B236" s="11"/>
      <c r="C236" s="6"/>
      <c r="D236" s="7"/>
      <c r="E236" s="7"/>
      <c r="F236" s="7"/>
    </row>
    <row r="237" spans="1:6" x14ac:dyDescent="0.2">
      <c r="A237" s="4"/>
      <c r="B237" s="11"/>
      <c r="C237" s="6"/>
      <c r="D237" s="7"/>
      <c r="E237" s="7"/>
      <c r="F237" s="7"/>
    </row>
    <row r="238" spans="1:6" x14ac:dyDescent="0.2">
      <c r="A238" s="4"/>
      <c r="B238" s="11"/>
      <c r="C238" s="6"/>
      <c r="D238" s="7"/>
      <c r="E238" s="7"/>
      <c r="F238" s="7"/>
    </row>
    <row r="239" spans="1:6" x14ac:dyDescent="0.2">
      <c r="A239" s="4"/>
      <c r="B239" s="11"/>
      <c r="C239" s="6"/>
      <c r="D239" s="7"/>
      <c r="E239" s="7"/>
      <c r="F239" s="7"/>
    </row>
    <row r="240" spans="1:6" x14ac:dyDescent="0.2">
      <c r="A240" s="4"/>
      <c r="B240" s="11"/>
      <c r="C240" s="6"/>
      <c r="D240" s="7"/>
      <c r="E240" s="7"/>
      <c r="F240" s="7"/>
    </row>
    <row r="241" spans="1:6" x14ac:dyDescent="0.2">
      <c r="A241" s="4"/>
      <c r="B241" s="11"/>
      <c r="C241" s="6"/>
      <c r="D241" s="7"/>
      <c r="E241" s="7"/>
      <c r="F241" s="7"/>
    </row>
    <row r="242" spans="1:6" x14ac:dyDescent="0.2">
      <c r="A242" s="4"/>
      <c r="B242" s="11"/>
      <c r="C242" s="6"/>
      <c r="D242" s="7"/>
      <c r="E242" s="7"/>
      <c r="F242" s="7"/>
    </row>
    <row r="243" spans="1:6" x14ac:dyDescent="0.2">
      <c r="A243" s="4"/>
      <c r="B243" s="11"/>
      <c r="C243" s="6"/>
      <c r="D243" s="7"/>
      <c r="E243" s="7"/>
      <c r="F243" s="7"/>
    </row>
    <row r="244" spans="1:6" x14ac:dyDescent="0.2">
      <c r="A244" s="4"/>
      <c r="B244" s="11"/>
      <c r="C244" s="6"/>
      <c r="D244" s="7"/>
      <c r="E244" s="7"/>
      <c r="F244" s="7"/>
    </row>
    <row r="245" spans="1:6" x14ac:dyDescent="0.2">
      <c r="A245" s="4"/>
      <c r="B245" s="11"/>
      <c r="C245" s="6"/>
      <c r="D245" s="7"/>
      <c r="E245" s="7"/>
      <c r="F245" s="7"/>
    </row>
    <row r="246" spans="1:6" x14ac:dyDescent="0.2">
      <c r="A246" s="4"/>
      <c r="B246" s="11"/>
      <c r="C246" s="6"/>
      <c r="D246" s="7"/>
      <c r="E246" s="7"/>
      <c r="F246" s="7"/>
    </row>
    <row r="247" spans="1:6" x14ac:dyDescent="0.2">
      <c r="A247" s="4"/>
      <c r="B247" s="11"/>
      <c r="C247" s="6"/>
      <c r="D247" s="7"/>
      <c r="E247" s="7"/>
      <c r="F247" s="7"/>
    </row>
    <row r="248" spans="1:6" x14ac:dyDescent="0.2">
      <c r="A248" s="4"/>
      <c r="B248" s="11"/>
      <c r="C248" s="6"/>
      <c r="D248" s="7"/>
      <c r="E248" s="7"/>
      <c r="F248" s="7"/>
    </row>
    <row r="249" spans="1:6" x14ac:dyDescent="0.2">
      <c r="A249" s="4"/>
      <c r="B249" s="11"/>
      <c r="C249" s="6"/>
      <c r="D249" s="7"/>
      <c r="E249" s="7"/>
      <c r="F249" s="7"/>
    </row>
    <row r="250" spans="1:6" x14ac:dyDescent="0.2">
      <c r="A250" s="4"/>
      <c r="B250" s="11"/>
      <c r="C250" s="6"/>
      <c r="D250" s="7"/>
      <c r="E250" s="7"/>
      <c r="F250" s="7"/>
    </row>
    <row r="251" spans="1:6" x14ac:dyDescent="0.2">
      <c r="A251" s="4"/>
      <c r="B251" s="11"/>
      <c r="C251" s="6"/>
      <c r="D251" s="7"/>
      <c r="E251" s="7"/>
      <c r="F251" s="7"/>
    </row>
    <row r="252" spans="1:6" x14ac:dyDescent="0.2">
      <c r="A252" s="4"/>
      <c r="B252" s="11"/>
      <c r="C252" s="6"/>
      <c r="D252" s="7"/>
      <c r="E252" s="7"/>
      <c r="F252" s="7"/>
    </row>
    <row r="253" spans="1:6" x14ac:dyDescent="0.2">
      <c r="A253" s="4"/>
      <c r="B253" s="11"/>
      <c r="C253" s="6"/>
      <c r="D253" s="7"/>
      <c r="E253" s="7"/>
      <c r="F253" s="7"/>
    </row>
    <row r="254" spans="1:6" x14ac:dyDescent="0.2">
      <c r="A254" s="4"/>
      <c r="B254" s="11"/>
      <c r="C254" s="6"/>
      <c r="D254" s="7"/>
      <c r="E254" s="7"/>
      <c r="F254" s="7"/>
    </row>
    <row r="255" spans="1:6" x14ac:dyDescent="0.2">
      <c r="A255" s="4"/>
      <c r="B255" s="11"/>
      <c r="C255" s="6"/>
      <c r="D255" s="7"/>
      <c r="E255" s="7"/>
      <c r="F255" s="7"/>
    </row>
    <row r="256" spans="1:6" x14ac:dyDescent="0.2">
      <c r="A256" s="4"/>
      <c r="B256" s="11"/>
      <c r="C256" s="6"/>
      <c r="D256" s="7"/>
      <c r="E256" s="7"/>
      <c r="F256" s="7"/>
    </row>
    <row r="257" spans="1:6" x14ac:dyDescent="0.2">
      <c r="A257" s="4"/>
      <c r="B257" s="11"/>
      <c r="C257" s="6"/>
      <c r="D257" s="7"/>
      <c r="E257" s="7"/>
      <c r="F257" s="7"/>
    </row>
    <row r="258" spans="1:6" x14ac:dyDescent="0.2">
      <c r="A258" s="4"/>
      <c r="B258" s="11"/>
      <c r="C258" s="6"/>
      <c r="D258" s="7"/>
      <c r="E258" s="7"/>
      <c r="F258" s="7"/>
    </row>
    <row r="259" spans="1:6" x14ac:dyDescent="0.2">
      <c r="A259" s="4"/>
      <c r="B259" s="11"/>
      <c r="C259" s="6"/>
      <c r="D259" s="7"/>
      <c r="E259" s="7"/>
      <c r="F259" s="7"/>
    </row>
    <row r="260" spans="1:6" x14ac:dyDescent="0.2">
      <c r="A260" s="4"/>
      <c r="B260" s="11"/>
      <c r="C260" s="6"/>
      <c r="D260" s="7"/>
      <c r="E260" s="7"/>
      <c r="F260" s="7"/>
    </row>
    <row r="261" spans="1:6" x14ac:dyDescent="0.2">
      <c r="A261" s="4"/>
      <c r="B261" s="11"/>
      <c r="C261" s="6"/>
      <c r="D261" s="7"/>
      <c r="E261" s="7"/>
      <c r="F261" s="7"/>
    </row>
    <row r="262" spans="1:6" x14ac:dyDescent="0.2">
      <c r="A262" s="4"/>
      <c r="B262" s="11"/>
      <c r="C262" s="6"/>
      <c r="D262" s="7"/>
      <c r="E262" s="7"/>
      <c r="F262" s="7"/>
    </row>
    <row r="263" spans="1:6" x14ac:dyDescent="0.2">
      <c r="A263" s="4"/>
      <c r="B263" s="11"/>
      <c r="C263" s="6"/>
      <c r="D263" s="7"/>
      <c r="E263" s="7"/>
      <c r="F263" s="7"/>
    </row>
    <row r="264" spans="1:6" x14ac:dyDescent="0.2">
      <c r="A264" s="4"/>
      <c r="B264" s="11"/>
      <c r="C264" s="6"/>
      <c r="D264" s="7"/>
      <c r="E264" s="7"/>
      <c r="F264" s="7"/>
    </row>
    <row r="265" spans="1:6" x14ac:dyDescent="0.2">
      <c r="A265" s="4"/>
      <c r="B265" s="11"/>
      <c r="C265" s="6"/>
      <c r="D265" s="7"/>
      <c r="E265" s="7"/>
      <c r="F265" s="7"/>
    </row>
    <row r="266" spans="1:6" x14ac:dyDescent="0.2">
      <c r="A266" s="4"/>
      <c r="B266" s="11"/>
      <c r="C266" s="6"/>
      <c r="D266" s="7"/>
      <c r="E266" s="7"/>
      <c r="F266" s="7"/>
    </row>
    <row r="267" spans="1:6" x14ac:dyDescent="0.2">
      <c r="A267" s="4"/>
      <c r="B267" s="11"/>
      <c r="C267" s="6"/>
      <c r="D267" s="7"/>
      <c r="E267" s="7"/>
      <c r="F267" s="7"/>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1"/>
  <sheetViews>
    <sheetView workbookViewId="0">
      <pane ySplit="1" topLeftCell="A2" activePane="bottomLeft" state="frozen"/>
      <selection pane="bottomLeft" activeCell="F30" sqref="F30"/>
    </sheetView>
  </sheetViews>
  <sheetFormatPr baseColWidth="10" defaultColWidth="8.83203125" defaultRowHeight="15" x14ac:dyDescent="0.2"/>
  <cols>
    <col min="1" max="1" width="10.1640625" style="45" bestFit="1" customWidth="1"/>
    <col min="2" max="2" width="6" style="47" bestFit="1" customWidth="1"/>
    <col min="3" max="3" width="12" style="48" bestFit="1" customWidth="1"/>
    <col min="4" max="4" width="10" style="48" bestFit="1" customWidth="1"/>
    <col min="6" max="6" width="8.5" bestFit="1" customWidth="1"/>
    <col min="7" max="8" width="9.5" bestFit="1" customWidth="1"/>
    <col min="9" max="9" width="11.5" customWidth="1"/>
  </cols>
  <sheetData>
    <row r="1" spans="1:8" ht="60" x14ac:dyDescent="0.2">
      <c r="A1" s="49" t="s">
        <v>1</v>
      </c>
      <c r="B1" s="57" t="s">
        <v>1336</v>
      </c>
      <c r="C1" s="56" t="s">
        <v>1280</v>
      </c>
      <c r="D1" s="56" t="s">
        <v>1292</v>
      </c>
      <c r="F1" s="58" t="s">
        <v>1338</v>
      </c>
      <c r="G1" s="60" t="s">
        <v>1342</v>
      </c>
      <c r="H1" s="60" t="s">
        <v>1343</v>
      </c>
    </row>
    <row r="2" spans="1:8" x14ac:dyDescent="0.2">
      <c r="A2" s="45" t="s">
        <v>806</v>
      </c>
      <c r="B2" s="47">
        <v>67.400000000000006</v>
      </c>
      <c r="C2" s="48">
        <v>84</v>
      </c>
      <c r="D2" s="48" t="s">
        <v>1240</v>
      </c>
      <c r="F2" s="58" t="s">
        <v>1339</v>
      </c>
      <c r="G2" s="61">
        <f>MEDIAN(C2:C45)</f>
        <v>307</v>
      </c>
      <c r="H2" s="61">
        <f>MEDIAN(D2:D45)</f>
        <v>170</v>
      </c>
    </row>
    <row r="3" spans="1:8" x14ac:dyDescent="0.2">
      <c r="A3" s="45" t="s">
        <v>845</v>
      </c>
      <c r="B3" s="47">
        <v>70.257999999999996</v>
      </c>
      <c r="C3" s="48">
        <v>417</v>
      </c>
      <c r="D3" s="48" t="s">
        <v>1240</v>
      </c>
      <c r="F3" s="59" t="s">
        <v>1337</v>
      </c>
      <c r="G3" s="62">
        <f>MEDIAN(C46:C151)</f>
        <v>420</v>
      </c>
      <c r="H3" s="62">
        <f>MEDIAN(D46:D151)</f>
        <v>610</v>
      </c>
    </row>
    <row r="4" spans="1:8" x14ac:dyDescent="0.2">
      <c r="A4" s="45" t="s">
        <v>813</v>
      </c>
      <c r="B4" s="47">
        <v>70.441999999999993</v>
      </c>
      <c r="C4" s="48">
        <v>261</v>
      </c>
      <c r="D4" s="48" t="s">
        <v>1240</v>
      </c>
      <c r="F4" s="101" t="s">
        <v>1381</v>
      </c>
      <c r="G4" s="102">
        <f>MEDIAN(C46:C113)</f>
        <v>564.75</v>
      </c>
      <c r="H4" s="102">
        <f>MEDIAN(D46:D113)</f>
        <v>610</v>
      </c>
    </row>
    <row r="5" spans="1:8" x14ac:dyDescent="0.2">
      <c r="A5" s="45" t="s">
        <v>815</v>
      </c>
      <c r="B5" s="47">
        <v>70.891400000000004</v>
      </c>
      <c r="C5" s="48">
        <v>95</v>
      </c>
      <c r="D5" s="48">
        <v>75</v>
      </c>
      <c r="F5" s="58" t="s">
        <v>1340</v>
      </c>
      <c r="G5" s="61">
        <f>MEDIAN(C2:C113)</f>
        <v>381</v>
      </c>
      <c r="H5" s="61">
        <f>MEDIAN(D2:D113)</f>
        <v>610</v>
      </c>
    </row>
    <row r="6" spans="1:8" x14ac:dyDescent="0.2">
      <c r="A6" s="45" t="s">
        <v>805</v>
      </c>
      <c r="B6" s="47">
        <v>70.897999999999996</v>
      </c>
      <c r="C6" s="48">
        <v>45</v>
      </c>
      <c r="D6" s="48" t="s">
        <v>1240</v>
      </c>
      <c r="F6" s="59" t="s">
        <v>1341</v>
      </c>
      <c r="G6" s="62">
        <f>MEDIAN(C114:C151)</f>
        <v>410</v>
      </c>
      <c r="H6" s="62">
        <f>MEDIAN(D114:D151)</f>
        <v>313</v>
      </c>
    </row>
    <row r="7" spans="1:8" x14ac:dyDescent="0.2">
      <c r="A7" s="45" t="s">
        <v>843</v>
      </c>
      <c r="B7" s="47">
        <v>71.183000000000007</v>
      </c>
      <c r="C7" s="48">
        <v>621</v>
      </c>
      <c r="D7" s="48">
        <v>50</v>
      </c>
    </row>
    <row r="8" spans="1:8" x14ac:dyDescent="0.2">
      <c r="A8" s="45" t="s">
        <v>807</v>
      </c>
      <c r="B8" s="47">
        <v>71.430000000000007</v>
      </c>
      <c r="C8" s="48">
        <v>698</v>
      </c>
      <c r="D8" s="48" t="s">
        <v>1240</v>
      </c>
    </row>
    <row r="9" spans="1:8" x14ac:dyDescent="0.2">
      <c r="A9" s="45" t="s">
        <v>818</v>
      </c>
      <c r="B9" s="47">
        <v>71.812700000000007</v>
      </c>
      <c r="C9" s="48">
        <v>115</v>
      </c>
      <c r="D9" s="48">
        <v>91</v>
      </c>
    </row>
    <row r="10" spans="1:8" x14ac:dyDescent="0.2">
      <c r="A10" s="45" t="s">
        <v>814</v>
      </c>
      <c r="B10" s="47">
        <v>72.433999999999997</v>
      </c>
      <c r="C10" s="48">
        <v>147</v>
      </c>
      <c r="D10" s="48" t="s">
        <v>1240</v>
      </c>
    </row>
    <row r="11" spans="1:8" x14ac:dyDescent="0.2">
      <c r="A11" s="45" t="s">
        <v>808</v>
      </c>
      <c r="B11" s="47">
        <v>72.869</v>
      </c>
      <c r="C11" s="48">
        <v>110</v>
      </c>
      <c r="D11" s="48" t="s">
        <v>1240</v>
      </c>
    </row>
    <row r="12" spans="1:8" x14ac:dyDescent="0.2">
      <c r="A12" s="45" t="s">
        <v>823</v>
      </c>
      <c r="B12" s="47">
        <v>74.233599999999996</v>
      </c>
      <c r="C12" s="48">
        <v>513</v>
      </c>
      <c r="D12" s="48">
        <v>72</v>
      </c>
    </row>
    <row r="13" spans="1:8" x14ac:dyDescent="0.2">
      <c r="A13" s="45" t="s">
        <v>859</v>
      </c>
      <c r="B13" s="47">
        <v>74.543499999999995</v>
      </c>
      <c r="C13" s="48">
        <v>274</v>
      </c>
      <c r="D13" s="48">
        <v>170</v>
      </c>
    </row>
    <row r="14" spans="1:8" x14ac:dyDescent="0.2">
      <c r="A14" s="45" t="s">
        <v>860</v>
      </c>
      <c r="B14" s="47">
        <v>74.543499999999995</v>
      </c>
      <c r="C14" s="48">
        <v>274</v>
      </c>
      <c r="D14" s="48">
        <v>170</v>
      </c>
    </row>
    <row r="15" spans="1:8" x14ac:dyDescent="0.2">
      <c r="A15" s="45" t="s">
        <v>851</v>
      </c>
      <c r="B15" s="47">
        <v>74.543499999999995</v>
      </c>
      <c r="C15" s="48">
        <v>257</v>
      </c>
      <c r="D15" s="48">
        <v>170</v>
      </c>
    </row>
    <row r="16" spans="1:8" x14ac:dyDescent="0.2">
      <c r="A16" s="45" t="s">
        <v>855</v>
      </c>
      <c r="B16" s="47">
        <v>74.543499999999995</v>
      </c>
      <c r="C16" s="48">
        <v>560</v>
      </c>
      <c r="D16" s="48">
        <v>170</v>
      </c>
    </row>
    <row r="17" spans="1:4" x14ac:dyDescent="0.2">
      <c r="A17" s="45" t="s">
        <v>852</v>
      </c>
      <c r="B17" s="47">
        <v>74.543499999999995</v>
      </c>
      <c r="C17" s="48">
        <v>381</v>
      </c>
      <c r="D17" s="48">
        <v>170</v>
      </c>
    </row>
    <row r="18" spans="1:4" x14ac:dyDescent="0.2">
      <c r="A18" s="45" t="s">
        <v>850</v>
      </c>
      <c r="B18" s="47">
        <v>74.543499999999995</v>
      </c>
      <c r="C18" s="48">
        <v>257</v>
      </c>
      <c r="D18" s="48">
        <v>170</v>
      </c>
    </row>
    <row r="19" spans="1:4" x14ac:dyDescent="0.2">
      <c r="A19" s="45" t="s">
        <v>864</v>
      </c>
      <c r="B19" s="47">
        <v>74.543499999999995</v>
      </c>
      <c r="C19" s="48">
        <v>307</v>
      </c>
      <c r="D19" s="48">
        <v>170</v>
      </c>
    </row>
    <row r="20" spans="1:4" x14ac:dyDescent="0.2">
      <c r="A20" s="45" t="s">
        <v>861</v>
      </c>
      <c r="B20" s="47">
        <v>74.543499999999995</v>
      </c>
      <c r="C20" s="48">
        <v>347</v>
      </c>
      <c r="D20" s="48">
        <v>170</v>
      </c>
    </row>
    <row r="21" spans="1:4" x14ac:dyDescent="0.2">
      <c r="A21" s="45" t="s">
        <v>847</v>
      </c>
      <c r="B21" s="47">
        <v>74.543499999999995</v>
      </c>
      <c r="C21" s="48">
        <v>101</v>
      </c>
      <c r="D21" s="48">
        <v>170</v>
      </c>
    </row>
    <row r="22" spans="1:4" x14ac:dyDescent="0.2">
      <c r="A22" s="45" t="s">
        <v>849</v>
      </c>
      <c r="B22" s="47">
        <v>74.543499999999995</v>
      </c>
      <c r="C22" s="48">
        <v>264</v>
      </c>
      <c r="D22" s="48">
        <v>210</v>
      </c>
    </row>
    <row r="23" spans="1:4" x14ac:dyDescent="0.2">
      <c r="A23" s="45" t="s">
        <v>804</v>
      </c>
      <c r="B23" s="47">
        <v>74.882999999999996</v>
      </c>
      <c r="C23" s="48">
        <v>822</v>
      </c>
      <c r="D23" s="48" t="s">
        <v>1240</v>
      </c>
    </row>
    <row r="24" spans="1:4" x14ac:dyDescent="0.2">
      <c r="A24" s="45" t="s">
        <v>857</v>
      </c>
      <c r="B24" s="47">
        <v>74.929000000000002</v>
      </c>
      <c r="C24" s="48">
        <v>364</v>
      </c>
      <c r="D24" s="48">
        <v>170</v>
      </c>
    </row>
    <row r="25" spans="1:4" x14ac:dyDescent="0.2">
      <c r="A25" s="45" t="s">
        <v>842</v>
      </c>
      <c r="B25" s="47">
        <v>74.933000000000007</v>
      </c>
      <c r="C25" s="48">
        <v>396</v>
      </c>
      <c r="D25" s="48" t="s">
        <v>1240</v>
      </c>
    </row>
    <row r="26" spans="1:4" x14ac:dyDescent="0.2">
      <c r="A26" s="45" t="s">
        <v>846</v>
      </c>
      <c r="B26" s="47">
        <v>75.051000000000002</v>
      </c>
      <c r="C26" s="48">
        <v>661</v>
      </c>
      <c r="D26" s="48" t="s">
        <v>1240</v>
      </c>
    </row>
    <row r="27" spans="1:4" x14ac:dyDescent="0.2">
      <c r="A27" s="45" t="s">
        <v>801</v>
      </c>
      <c r="B27" s="47">
        <v>75.867999999999995</v>
      </c>
      <c r="C27" s="48">
        <v>1268</v>
      </c>
      <c r="D27" s="48">
        <v>370</v>
      </c>
    </row>
    <row r="28" spans="1:4" x14ac:dyDescent="0.2">
      <c r="A28" s="45" t="s">
        <v>865</v>
      </c>
      <c r="B28" s="47">
        <v>76.188800000000001</v>
      </c>
      <c r="C28" s="48">
        <v>327</v>
      </c>
      <c r="D28" s="48">
        <v>170</v>
      </c>
    </row>
    <row r="29" spans="1:4" x14ac:dyDescent="0.2">
      <c r="A29" s="45" t="s">
        <v>863</v>
      </c>
      <c r="B29" s="47">
        <v>76.188800000000001</v>
      </c>
      <c r="C29" s="48">
        <v>326</v>
      </c>
      <c r="D29" s="48">
        <v>170</v>
      </c>
    </row>
    <row r="30" spans="1:4" x14ac:dyDescent="0.2">
      <c r="A30" s="45" t="s">
        <v>856</v>
      </c>
      <c r="B30" s="47">
        <v>76.427000000000007</v>
      </c>
      <c r="C30" s="48">
        <v>364</v>
      </c>
      <c r="D30" s="48">
        <v>170</v>
      </c>
    </row>
    <row r="31" spans="1:4" x14ac:dyDescent="0.2">
      <c r="A31" s="45" t="s">
        <v>918</v>
      </c>
      <c r="B31" s="47">
        <v>76.772400000000005</v>
      </c>
      <c r="C31" s="48">
        <v>168</v>
      </c>
      <c r="D31" s="48">
        <v>97.5</v>
      </c>
    </row>
    <row r="32" spans="1:4" x14ac:dyDescent="0.2">
      <c r="A32" s="45" t="s">
        <v>816</v>
      </c>
      <c r="B32" s="47">
        <v>76.894499999999994</v>
      </c>
      <c r="C32" s="48">
        <v>101</v>
      </c>
      <c r="D32" s="48">
        <v>84</v>
      </c>
    </row>
    <row r="33" spans="1:4" x14ac:dyDescent="0.2">
      <c r="A33" s="45" t="s">
        <v>821</v>
      </c>
      <c r="B33" s="47">
        <v>77.189899999999994</v>
      </c>
      <c r="C33" s="48">
        <v>92</v>
      </c>
      <c r="D33" s="48">
        <v>75</v>
      </c>
    </row>
    <row r="34" spans="1:4" x14ac:dyDescent="0.2">
      <c r="A34" s="45" t="s">
        <v>820</v>
      </c>
      <c r="B34" s="47">
        <v>78.074399999999997</v>
      </c>
      <c r="C34" s="48">
        <v>75</v>
      </c>
      <c r="D34" s="48">
        <v>34</v>
      </c>
    </row>
    <row r="35" spans="1:4" x14ac:dyDescent="0.2">
      <c r="A35" s="45" t="s">
        <v>810</v>
      </c>
      <c r="B35" s="47">
        <v>78.706000000000003</v>
      </c>
      <c r="C35" s="48">
        <v>174</v>
      </c>
      <c r="D35" s="48" t="s">
        <v>1240</v>
      </c>
    </row>
    <row r="36" spans="1:4" x14ac:dyDescent="0.2">
      <c r="A36" s="45" t="s">
        <v>809</v>
      </c>
      <c r="B36" s="47">
        <v>78.756</v>
      </c>
      <c r="C36" s="48">
        <v>729</v>
      </c>
      <c r="D36" s="48" t="s">
        <v>1240</v>
      </c>
    </row>
    <row r="37" spans="1:4" x14ac:dyDescent="0.2">
      <c r="A37" s="45" t="s">
        <v>840</v>
      </c>
      <c r="B37" s="47">
        <v>79.322000000000003</v>
      </c>
      <c r="C37" s="48">
        <v>100</v>
      </c>
      <c r="D37" s="48">
        <v>91</v>
      </c>
    </row>
    <row r="38" spans="1:4" x14ac:dyDescent="0.2">
      <c r="A38" s="45" t="s">
        <v>811</v>
      </c>
      <c r="B38" s="47">
        <v>80.179000000000002</v>
      </c>
      <c r="C38" s="48">
        <v>522</v>
      </c>
      <c r="D38" s="48" t="s">
        <v>1240</v>
      </c>
    </row>
    <row r="39" spans="1:4" x14ac:dyDescent="0.2">
      <c r="A39" s="45" t="s">
        <v>819</v>
      </c>
      <c r="B39" s="47">
        <v>80.247</v>
      </c>
      <c r="C39" s="48">
        <v>82</v>
      </c>
      <c r="D39" s="48">
        <v>46</v>
      </c>
    </row>
    <row r="40" spans="1:4" x14ac:dyDescent="0.2">
      <c r="A40" s="45" t="s">
        <v>779</v>
      </c>
      <c r="B40" s="47">
        <v>81.326999999999998</v>
      </c>
      <c r="C40" s="48">
        <v>3344</v>
      </c>
      <c r="D40" s="48">
        <v>1107</v>
      </c>
    </row>
    <row r="41" spans="1:4" x14ac:dyDescent="0.2">
      <c r="A41" s="45" t="s">
        <v>853</v>
      </c>
      <c r="B41" s="47">
        <v>81.888999999999996</v>
      </c>
      <c r="C41" s="48">
        <v>347</v>
      </c>
      <c r="D41" s="48">
        <v>170</v>
      </c>
    </row>
    <row r="42" spans="1:4" x14ac:dyDescent="0.2">
      <c r="A42" s="45" t="s">
        <v>798</v>
      </c>
      <c r="B42" s="47">
        <v>82.73</v>
      </c>
      <c r="C42" s="48">
        <v>3500</v>
      </c>
      <c r="D42" s="48">
        <v>1103</v>
      </c>
    </row>
    <row r="43" spans="1:4" x14ac:dyDescent="0.2">
      <c r="A43" s="45" t="s">
        <v>822</v>
      </c>
      <c r="B43" s="47">
        <v>88.968999999999994</v>
      </c>
      <c r="C43" s="48" t="s">
        <v>1240</v>
      </c>
      <c r="D43" s="48">
        <v>610</v>
      </c>
    </row>
    <row r="44" spans="1:4" x14ac:dyDescent="0.2">
      <c r="A44" s="45" t="s">
        <v>827</v>
      </c>
      <c r="B44" s="47">
        <v>89.763999999999996</v>
      </c>
      <c r="C44" s="48" t="s">
        <v>1240</v>
      </c>
      <c r="D44" s="48" t="s">
        <v>1240</v>
      </c>
    </row>
    <row r="45" spans="1:4" x14ac:dyDescent="0.2">
      <c r="A45" s="45" t="s">
        <v>812</v>
      </c>
      <c r="B45" s="47">
        <v>89.891999999999996</v>
      </c>
      <c r="C45" s="48" t="s">
        <v>1240</v>
      </c>
      <c r="D45" s="48">
        <v>610</v>
      </c>
    </row>
    <row r="46" spans="1:4" x14ac:dyDescent="0.2">
      <c r="A46" s="45" t="s">
        <v>837</v>
      </c>
      <c r="B46" s="47">
        <v>91.943700000000007</v>
      </c>
      <c r="C46" s="48" t="s">
        <v>1240</v>
      </c>
      <c r="D46" s="48">
        <v>610</v>
      </c>
    </row>
    <row r="47" spans="1:4" x14ac:dyDescent="0.2">
      <c r="A47" s="45" t="s">
        <v>826</v>
      </c>
      <c r="B47" s="47">
        <v>91.943700000000007</v>
      </c>
      <c r="C47" s="48" t="s">
        <v>1240</v>
      </c>
      <c r="D47" s="48">
        <v>610</v>
      </c>
    </row>
    <row r="48" spans="1:4" x14ac:dyDescent="0.2">
      <c r="A48" s="45" t="s">
        <v>841</v>
      </c>
      <c r="B48" s="47">
        <v>92.022999999999996</v>
      </c>
      <c r="C48" s="48" t="s">
        <v>1240</v>
      </c>
      <c r="D48" s="48">
        <v>610</v>
      </c>
    </row>
    <row r="49" spans="1:4" x14ac:dyDescent="0.2">
      <c r="A49" s="45" t="s">
        <v>817</v>
      </c>
      <c r="B49" s="47">
        <v>92.188999999999993</v>
      </c>
      <c r="C49" s="48" t="s">
        <v>1240</v>
      </c>
      <c r="D49" s="48">
        <v>610</v>
      </c>
    </row>
    <row r="50" spans="1:4" x14ac:dyDescent="0.2">
      <c r="A50" s="45" t="s">
        <v>833</v>
      </c>
      <c r="B50" s="47">
        <v>92.710999999999999</v>
      </c>
      <c r="C50" s="48" t="s">
        <v>1240</v>
      </c>
      <c r="D50" s="48">
        <v>610</v>
      </c>
    </row>
    <row r="51" spans="1:4" x14ac:dyDescent="0.2">
      <c r="A51" s="45" t="s">
        <v>802</v>
      </c>
      <c r="B51" s="47">
        <v>93.063000000000002</v>
      </c>
      <c r="C51" s="48" t="s">
        <v>1240</v>
      </c>
      <c r="D51" s="48">
        <v>610</v>
      </c>
    </row>
    <row r="52" spans="1:4" x14ac:dyDescent="0.2">
      <c r="A52" s="45" t="s">
        <v>824</v>
      </c>
      <c r="B52" s="47">
        <v>93.478899999999996</v>
      </c>
      <c r="C52" s="48">
        <v>689.33333333333337</v>
      </c>
      <c r="D52" s="48" t="s">
        <v>1240</v>
      </c>
    </row>
    <row r="53" spans="1:4" x14ac:dyDescent="0.2">
      <c r="A53" s="45" t="s">
        <v>870</v>
      </c>
      <c r="B53" s="47">
        <v>94.325400000000002</v>
      </c>
      <c r="C53" s="48">
        <v>499.8</v>
      </c>
      <c r="D53" s="48">
        <v>610</v>
      </c>
    </row>
    <row r="54" spans="1:4" x14ac:dyDescent="0.2">
      <c r="A54" s="45" t="s">
        <v>848</v>
      </c>
      <c r="B54" s="47">
        <v>94.325400000000002</v>
      </c>
      <c r="C54" s="48">
        <v>534</v>
      </c>
      <c r="D54" s="48">
        <v>610</v>
      </c>
    </row>
    <row r="55" spans="1:4" x14ac:dyDescent="0.2">
      <c r="A55" s="45" t="s">
        <v>825</v>
      </c>
      <c r="B55" s="47">
        <v>94.325400000000002</v>
      </c>
      <c r="C55" s="48" t="s">
        <v>1240</v>
      </c>
      <c r="D55" s="48">
        <v>610</v>
      </c>
    </row>
    <row r="56" spans="1:4" x14ac:dyDescent="0.2">
      <c r="A56" s="45" t="s">
        <v>844</v>
      </c>
      <c r="B56" s="47">
        <v>94.325400000000002</v>
      </c>
      <c r="C56" s="48">
        <v>509.9</v>
      </c>
      <c r="D56" s="48">
        <v>610</v>
      </c>
    </row>
    <row r="57" spans="1:4" x14ac:dyDescent="0.2">
      <c r="A57" s="45" t="s">
        <v>866</v>
      </c>
      <c r="B57" s="47">
        <v>94.447999999999993</v>
      </c>
      <c r="C57" s="48">
        <v>1013.8</v>
      </c>
      <c r="D57" s="48">
        <v>610</v>
      </c>
    </row>
    <row r="58" spans="1:4" x14ac:dyDescent="0.2">
      <c r="A58" s="45" t="s">
        <v>780</v>
      </c>
      <c r="B58" s="47">
        <v>94.594999999999999</v>
      </c>
      <c r="C58" s="48">
        <v>927.8</v>
      </c>
      <c r="D58" s="48">
        <v>610</v>
      </c>
    </row>
    <row r="59" spans="1:4" x14ac:dyDescent="0.2">
      <c r="A59" s="45" t="s">
        <v>909</v>
      </c>
      <c r="B59" s="47">
        <v>94.69</v>
      </c>
      <c r="C59" s="48">
        <v>595.5</v>
      </c>
      <c r="D59" s="48">
        <v>610</v>
      </c>
    </row>
    <row r="60" spans="1:4" x14ac:dyDescent="0.2">
      <c r="A60" s="45" t="s">
        <v>786</v>
      </c>
      <c r="B60" s="47">
        <v>94.826999999999998</v>
      </c>
      <c r="C60" s="48">
        <v>849.25</v>
      </c>
      <c r="D60" s="48">
        <v>610</v>
      </c>
    </row>
    <row r="61" spans="1:4" x14ac:dyDescent="0.2">
      <c r="A61" s="45" t="s">
        <v>880</v>
      </c>
      <c r="B61" s="47">
        <v>94.897999999999996</v>
      </c>
      <c r="C61" s="48">
        <v>950.41639999999995</v>
      </c>
      <c r="D61" s="48">
        <v>0</v>
      </c>
    </row>
    <row r="62" spans="1:4" x14ac:dyDescent="0.2">
      <c r="A62" s="45" t="s">
        <v>882</v>
      </c>
      <c r="B62" s="47">
        <v>94.968000000000004</v>
      </c>
      <c r="C62" s="48">
        <v>1073.0899999999999</v>
      </c>
      <c r="D62" s="48">
        <v>966</v>
      </c>
    </row>
    <row r="63" spans="1:4" x14ac:dyDescent="0.2">
      <c r="A63" s="45" t="s">
        <v>854</v>
      </c>
      <c r="B63" s="47">
        <v>94.981999999999999</v>
      </c>
      <c r="C63" s="48">
        <v>451.8</v>
      </c>
      <c r="D63" s="48">
        <v>610</v>
      </c>
    </row>
    <row r="64" spans="1:4" x14ac:dyDescent="0.2">
      <c r="A64" s="45" t="s">
        <v>858</v>
      </c>
      <c r="B64" s="47">
        <v>95.025000000000006</v>
      </c>
      <c r="C64" s="48">
        <v>471.6</v>
      </c>
      <c r="D64" s="48">
        <v>610</v>
      </c>
    </row>
    <row r="65" spans="1:4" x14ac:dyDescent="0.2">
      <c r="A65" s="45" t="s">
        <v>916</v>
      </c>
      <c r="B65" s="47">
        <v>95.047700000000006</v>
      </c>
      <c r="C65" s="48">
        <v>879.8</v>
      </c>
      <c r="D65" s="48">
        <v>610</v>
      </c>
    </row>
    <row r="66" spans="1:4" x14ac:dyDescent="0.2">
      <c r="A66" s="45" t="s">
        <v>913</v>
      </c>
      <c r="B66" s="47">
        <v>95.047700000000006</v>
      </c>
      <c r="C66" s="48">
        <v>729.5</v>
      </c>
      <c r="D66" s="48">
        <v>610</v>
      </c>
    </row>
    <row r="67" spans="1:4" x14ac:dyDescent="0.2">
      <c r="A67" s="45" t="s">
        <v>901</v>
      </c>
      <c r="B67" s="47">
        <v>95.047700000000006</v>
      </c>
      <c r="C67" s="48">
        <v>864.76666669999997</v>
      </c>
      <c r="D67" s="48">
        <v>610</v>
      </c>
    </row>
    <row r="68" spans="1:4" x14ac:dyDescent="0.2">
      <c r="A68" s="45" t="s">
        <v>799</v>
      </c>
      <c r="B68" s="47">
        <v>95.138000000000005</v>
      </c>
      <c r="C68" s="48">
        <v>850.91666669999995</v>
      </c>
      <c r="D68" s="48">
        <v>610</v>
      </c>
    </row>
    <row r="69" spans="1:4" x14ac:dyDescent="0.2">
      <c r="A69" s="45" t="s">
        <v>925</v>
      </c>
      <c r="B69" s="47">
        <v>95.221000000000004</v>
      </c>
      <c r="C69" s="48">
        <v>934.4</v>
      </c>
      <c r="D69" s="48">
        <v>610</v>
      </c>
    </row>
    <row r="70" spans="1:4" x14ac:dyDescent="0.2">
      <c r="A70" s="45" t="s">
        <v>829</v>
      </c>
      <c r="B70" s="47">
        <v>95.228999999999999</v>
      </c>
      <c r="C70" s="48">
        <v>192.5</v>
      </c>
      <c r="D70" s="48" t="s">
        <v>1240</v>
      </c>
    </row>
    <row r="71" spans="1:4" x14ac:dyDescent="0.2">
      <c r="A71" s="45" t="s">
        <v>886</v>
      </c>
      <c r="B71" s="47">
        <v>95.266199999999998</v>
      </c>
      <c r="C71" s="48">
        <v>60</v>
      </c>
      <c r="D71" s="48" t="s">
        <v>1240</v>
      </c>
    </row>
    <row r="72" spans="1:4" x14ac:dyDescent="0.2">
      <c r="A72" s="45" t="s">
        <v>888</v>
      </c>
      <c r="B72" s="47">
        <v>95.266199999999998</v>
      </c>
      <c r="C72" s="48">
        <v>61</v>
      </c>
      <c r="D72" s="48" t="s">
        <v>1240</v>
      </c>
    </row>
    <row r="73" spans="1:4" x14ac:dyDescent="0.2">
      <c r="A73" s="45" t="s">
        <v>885</v>
      </c>
      <c r="B73" s="47">
        <v>95.308199999999999</v>
      </c>
      <c r="C73" s="48">
        <v>70</v>
      </c>
      <c r="D73" s="48" t="s">
        <v>1240</v>
      </c>
    </row>
    <row r="74" spans="1:4" x14ac:dyDescent="0.2">
      <c r="A74" s="45" t="s">
        <v>921</v>
      </c>
      <c r="B74" s="47">
        <v>95.314700000000002</v>
      </c>
      <c r="C74" s="48">
        <v>1412</v>
      </c>
      <c r="D74" s="48">
        <v>192.01</v>
      </c>
    </row>
    <row r="75" spans="1:4" x14ac:dyDescent="0.2">
      <c r="A75" s="45" t="s">
        <v>797</v>
      </c>
      <c r="B75" s="47">
        <v>95.337999999999994</v>
      </c>
      <c r="C75" s="48">
        <v>997.1</v>
      </c>
      <c r="D75" s="48">
        <v>610</v>
      </c>
    </row>
    <row r="76" spans="1:4" x14ac:dyDescent="0.2">
      <c r="A76" s="45" t="s">
        <v>834</v>
      </c>
      <c r="B76" s="47">
        <v>95.452500000000001</v>
      </c>
      <c r="C76" s="48">
        <v>160.4</v>
      </c>
      <c r="D76" s="48" t="s">
        <v>1240</v>
      </c>
    </row>
    <row r="77" spans="1:4" x14ac:dyDescent="0.2">
      <c r="A77" s="45" t="s">
        <v>803</v>
      </c>
      <c r="B77" s="47">
        <v>95.472999999999999</v>
      </c>
      <c r="C77" s="48">
        <v>1008.06</v>
      </c>
      <c r="D77" s="48">
        <v>610</v>
      </c>
    </row>
    <row r="78" spans="1:4" x14ac:dyDescent="0.2">
      <c r="A78" s="45" t="s">
        <v>889</v>
      </c>
      <c r="B78" s="47">
        <v>95.508399999999995</v>
      </c>
      <c r="C78" s="48">
        <v>64</v>
      </c>
      <c r="D78" s="48" t="s">
        <v>1240</v>
      </c>
    </row>
    <row r="79" spans="1:4" x14ac:dyDescent="0.2">
      <c r="A79" s="45" t="s">
        <v>890</v>
      </c>
      <c r="B79" s="47">
        <v>95.551000000000002</v>
      </c>
      <c r="C79" s="48">
        <v>0</v>
      </c>
      <c r="D79" s="48" t="s">
        <v>1240</v>
      </c>
    </row>
    <row r="80" spans="1:4" x14ac:dyDescent="0.2">
      <c r="A80" s="45" t="s">
        <v>830</v>
      </c>
      <c r="B80" s="47">
        <v>95.573099999999997</v>
      </c>
      <c r="C80" s="48">
        <v>291.66666666666669</v>
      </c>
      <c r="D80" s="48" t="s">
        <v>1240</v>
      </c>
    </row>
    <row r="81" spans="1:4" x14ac:dyDescent="0.2">
      <c r="A81" s="45" t="s">
        <v>831</v>
      </c>
      <c r="B81" s="47">
        <v>95.573099999999997</v>
      </c>
      <c r="C81" s="48">
        <v>239.6</v>
      </c>
      <c r="D81" s="48" t="s">
        <v>1240</v>
      </c>
    </row>
    <row r="82" spans="1:4" x14ac:dyDescent="0.2">
      <c r="A82" s="45" t="s">
        <v>862</v>
      </c>
      <c r="B82" s="47">
        <v>95.587000000000003</v>
      </c>
      <c r="C82" s="48">
        <v>159.4</v>
      </c>
      <c r="D82" s="48">
        <v>610</v>
      </c>
    </row>
    <row r="83" spans="1:4" x14ac:dyDescent="0.2">
      <c r="A83" s="45" t="s">
        <v>828</v>
      </c>
      <c r="B83" s="47">
        <v>95.6023</v>
      </c>
      <c r="C83" s="48">
        <v>150</v>
      </c>
      <c r="D83" s="48" t="s">
        <v>1240</v>
      </c>
    </row>
    <row r="84" spans="1:4" x14ac:dyDescent="0.2">
      <c r="A84" s="45" t="s">
        <v>800</v>
      </c>
      <c r="B84" s="47">
        <v>95.617999999999995</v>
      </c>
      <c r="C84" s="48">
        <v>1002.083333</v>
      </c>
      <c r="D84" s="48">
        <v>610</v>
      </c>
    </row>
    <row r="85" spans="1:4" x14ac:dyDescent="0.2">
      <c r="A85" s="45" t="s">
        <v>832</v>
      </c>
      <c r="B85" s="47">
        <v>95.641900000000007</v>
      </c>
      <c r="C85" s="48">
        <v>147.4</v>
      </c>
      <c r="D85" s="48" t="s">
        <v>1240</v>
      </c>
    </row>
    <row r="86" spans="1:4" x14ac:dyDescent="0.2">
      <c r="A86" s="45" t="s">
        <v>839</v>
      </c>
      <c r="B86" s="47">
        <v>95.721000000000004</v>
      </c>
      <c r="C86" s="48">
        <v>200</v>
      </c>
      <c r="D86" s="48" t="s">
        <v>1240</v>
      </c>
    </row>
    <row r="87" spans="1:4" x14ac:dyDescent="0.2">
      <c r="A87" s="45" t="s">
        <v>838</v>
      </c>
      <c r="B87" s="47">
        <v>95.821100000000001</v>
      </c>
      <c r="C87" s="48">
        <v>226.66666666666666</v>
      </c>
      <c r="D87" s="48" t="s">
        <v>1240</v>
      </c>
    </row>
    <row r="88" spans="1:4" x14ac:dyDescent="0.2">
      <c r="A88" s="45" t="s">
        <v>836</v>
      </c>
      <c r="B88" s="47">
        <v>95.870699999999999</v>
      </c>
      <c r="C88" s="48">
        <v>330.8</v>
      </c>
      <c r="D88" s="48" t="s">
        <v>1240</v>
      </c>
    </row>
    <row r="89" spans="1:4" x14ac:dyDescent="0.2">
      <c r="A89" s="45" t="s">
        <v>835</v>
      </c>
      <c r="B89" s="47">
        <v>95.873500000000007</v>
      </c>
      <c r="C89" s="48">
        <v>125</v>
      </c>
      <c r="D89" s="48" t="s">
        <v>1240</v>
      </c>
    </row>
    <row r="90" spans="1:4" x14ac:dyDescent="0.2">
      <c r="A90" s="45" t="s">
        <v>887</v>
      </c>
      <c r="B90" s="47">
        <v>95.906999999999996</v>
      </c>
      <c r="C90" s="48">
        <v>0</v>
      </c>
      <c r="D90" s="48" t="s">
        <v>1240</v>
      </c>
    </row>
    <row r="91" spans="1:4" x14ac:dyDescent="0.2">
      <c r="A91" s="45" t="s">
        <v>867</v>
      </c>
      <c r="B91" s="47">
        <v>95.947999999999993</v>
      </c>
      <c r="C91" s="48">
        <v>956</v>
      </c>
      <c r="D91" s="48">
        <v>971</v>
      </c>
    </row>
    <row r="92" spans="1:4" x14ac:dyDescent="0.2">
      <c r="A92" s="45" t="s">
        <v>879</v>
      </c>
      <c r="B92" s="47">
        <v>95.95</v>
      </c>
      <c r="C92" s="48">
        <v>956.45609999999999</v>
      </c>
      <c r="D92" s="48" t="s">
        <v>1240</v>
      </c>
    </row>
    <row r="93" spans="1:4" x14ac:dyDescent="0.2">
      <c r="A93" s="45" t="s">
        <v>872</v>
      </c>
      <c r="B93" s="47">
        <v>95.95</v>
      </c>
      <c r="C93" s="48">
        <v>968.89800000000002</v>
      </c>
      <c r="D93" s="48" t="s">
        <v>1240</v>
      </c>
    </row>
    <row r="94" spans="1:4" x14ac:dyDescent="0.2">
      <c r="A94" s="45" t="s">
        <v>873</v>
      </c>
      <c r="B94" s="47">
        <v>95.95</v>
      </c>
      <c r="C94" s="48">
        <v>1013.88</v>
      </c>
      <c r="D94" s="48">
        <v>1000</v>
      </c>
    </row>
    <row r="95" spans="1:4" x14ac:dyDescent="0.2">
      <c r="A95" s="45" t="s">
        <v>869</v>
      </c>
      <c r="B95" s="47">
        <v>95.95</v>
      </c>
      <c r="C95" s="48" t="s">
        <v>1240</v>
      </c>
      <c r="D95" s="48" t="s">
        <v>1240</v>
      </c>
    </row>
    <row r="96" spans="1:4" x14ac:dyDescent="0.2">
      <c r="A96" s="45" t="s">
        <v>884</v>
      </c>
      <c r="B96" s="47">
        <v>95.95</v>
      </c>
      <c r="C96" s="48">
        <v>998.13919999999996</v>
      </c>
      <c r="D96" s="48">
        <v>932</v>
      </c>
    </row>
    <row r="97" spans="1:4" x14ac:dyDescent="0.2">
      <c r="A97" s="45" t="s">
        <v>878</v>
      </c>
      <c r="B97" s="47">
        <v>95.95</v>
      </c>
      <c r="C97" s="48">
        <v>970.31399999999996</v>
      </c>
      <c r="D97" s="48" t="s">
        <v>1240</v>
      </c>
    </row>
    <row r="98" spans="1:4" x14ac:dyDescent="0.2">
      <c r="A98" s="45" t="s">
        <v>868</v>
      </c>
      <c r="B98" s="47">
        <v>95.95</v>
      </c>
      <c r="C98" s="48">
        <v>1368.63</v>
      </c>
      <c r="D98" s="48" t="s">
        <v>1240</v>
      </c>
    </row>
    <row r="99" spans="1:4" x14ac:dyDescent="0.2">
      <c r="A99" s="45" t="s">
        <v>877</v>
      </c>
      <c r="B99" s="47">
        <v>95.95</v>
      </c>
      <c r="C99" s="48">
        <v>986.37599999999998</v>
      </c>
      <c r="D99" s="48">
        <v>1000</v>
      </c>
    </row>
    <row r="100" spans="1:4" x14ac:dyDescent="0.2">
      <c r="A100" s="45" t="s">
        <v>876</v>
      </c>
      <c r="B100" s="47">
        <v>95.95</v>
      </c>
      <c r="C100" s="48">
        <v>969.596</v>
      </c>
      <c r="D100" s="48">
        <v>969</v>
      </c>
    </row>
    <row r="101" spans="1:4" x14ac:dyDescent="0.2">
      <c r="A101" s="45" t="s">
        <v>881</v>
      </c>
      <c r="B101" s="47">
        <v>95.95</v>
      </c>
      <c r="C101" s="48" t="s">
        <v>1240</v>
      </c>
      <c r="D101" s="48" t="s">
        <v>1240</v>
      </c>
    </row>
    <row r="102" spans="1:4" x14ac:dyDescent="0.2">
      <c r="A102" s="45" t="s">
        <v>875</v>
      </c>
      <c r="B102" s="47">
        <v>96.084000000000003</v>
      </c>
      <c r="C102" s="48">
        <v>991.9626667</v>
      </c>
      <c r="D102" s="48">
        <v>1000</v>
      </c>
    </row>
    <row r="103" spans="1:4" x14ac:dyDescent="0.2">
      <c r="A103" s="45" t="s">
        <v>871</v>
      </c>
      <c r="B103" s="47">
        <v>96.084000000000003</v>
      </c>
      <c r="C103" s="48">
        <v>886.07180000000005</v>
      </c>
      <c r="D103" s="48">
        <v>1000</v>
      </c>
    </row>
    <row r="104" spans="1:4" x14ac:dyDescent="0.2">
      <c r="A104" s="45" t="s">
        <v>920</v>
      </c>
      <c r="B104" s="47">
        <v>96.520399999999995</v>
      </c>
      <c r="C104" s="48">
        <v>215</v>
      </c>
      <c r="D104" s="48">
        <v>144.08000000000001</v>
      </c>
    </row>
    <row r="105" spans="1:4" x14ac:dyDescent="0.2">
      <c r="A105" s="45" t="s">
        <v>874</v>
      </c>
      <c r="B105" s="47">
        <v>96.631799999999998</v>
      </c>
      <c r="C105" s="48">
        <v>123.2</v>
      </c>
      <c r="D105" s="48">
        <v>610</v>
      </c>
    </row>
    <row r="106" spans="1:4" x14ac:dyDescent="0.2">
      <c r="A106" s="45" t="s">
        <v>919</v>
      </c>
      <c r="B106" s="47">
        <v>96.726299999999995</v>
      </c>
      <c r="C106" s="48">
        <v>169</v>
      </c>
      <c r="D106" s="48">
        <v>144.22</v>
      </c>
    </row>
    <row r="107" spans="1:4" x14ac:dyDescent="0.2">
      <c r="A107" s="45" t="s">
        <v>883</v>
      </c>
      <c r="B107" s="47">
        <v>96.828999999999994</v>
      </c>
      <c r="C107" s="48">
        <v>829.6</v>
      </c>
      <c r="D107" s="48">
        <v>610</v>
      </c>
    </row>
    <row r="108" spans="1:4" x14ac:dyDescent="0.2">
      <c r="A108" s="45" t="s">
        <v>906</v>
      </c>
      <c r="B108" s="47">
        <v>96.834699999999998</v>
      </c>
      <c r="C108" s="48">
        <v>420</v>
      </c>
      <c r="D108" s="48">
        <v>419.06330000000003</v>
      </c>
    </row>
    <row r="109" spans="1:4" x14ac:dyDescent="0.2">
      <c r="A109" s="45" t="s">
        <v>907</v>
      </c>
      <c r="B109" s="47">
        <v>96.935599999999994</v>
      </c>
      <c r="C109" s="48">
        <v>406</v>
      </c>
      <c r="D109" s="48">
        <v>404.44666999999998</v>
      </c>
    </row>
    <row r="110" spans="1:4" x14ac:dyDescent="0.2">
      <c r="A110" s="45" t="s">
        <v>917</v>
      </c>
      <c r="B110" s="47">
        <v>96.962299999999999</v>
      </c>
      <c r="C110" s="48">
        <v>177</v>
      </c>
      <c r="D110" s="48">
        <v>157.12</v>
      </c>
    </row>
    <row r="111" spans="1:4" x14ac:dyDescent="0.2">
      <c r="A111" s="45" t="s">
        <v>898</v>
      </c>
      <c r="B111" s="47">
        <v>96.98</v>
      </c>
      <c r="C111" s="48" t="s">
        <v>1240</v>
      </c>
      <c r="D111" s="48" t="s">
        <v>1240</v>
      </c>
    </row>
    <row r="112" spans="1:4" x14ac:dyDescent="0.2">
      <c r="A112" s="45" t="s">
        <v>896</v>
      </c>
      <c r="B112" s="47">
        <v>96.98</v>
      </c>
      <c r="C112" s="48" t="s">
        <v>1240</v>
      </c>
      <c r="D112" s="48" t="s">
        <v>1240</v>
      </c>
    </row>
    <row r="113" spans="1:4" x14ac:dyDescent="0.2">
      <c r="A113" s="45" t="s">
        <v>897</v>
      </c>
      <c r="B113" s="47">
        <v>96.98</v>
      </c>
      <c r="C113" s="48" t="s">
        <v>1240</v>
      </c>
      <c r="D113" s="48" t="s">
        <v>1240</v>
      </c>
    </row>
    <row r="114" spans="1:4" x14ac:dyDescent="0.2">
      <c r="A114" s="45" t="s">
        <v>914</v>
      </c>
      <c r="B114" s="47">
        <v>97.013999999999996</v>
      </c>
      <c r="C114" s="48">
        <v>412</v>
      </c>
      <c r="D114" s="48">
        <v>405.48500000000001</v>
      </c>
    </row>
    <row r="115" spans="1:4" x14ac:dyDescent="0.2">
      <c r="A115" s="45" t="s">
        <v>912</v>
      </c>
      <c r="B115" s="47">
        <v>97.013999999999996</v>
      </c>
      <c r="C115" s="48">
        <v>412</v>
      </c>
      <c r="D115" s="48">
        <v>404.536</v>
      </c>
    </row>
    <row r="116" spans="1:4" x14ac:dyDescent="0.2">
      <c r="A116" s="45" t="s">
        <v>911</v>
      </c>
      <c r="B116" s="47">
        <v>97.013999999999996</v>
      </c>
      <c r="C116" s="48">
        <v>448</v>
      </c>
      <c r="D116" s="48">
        <v>444.42829999999998</v>
      </c>
    </row>
    <row r="117" spans="1:4" x14ac:dyDescent="0.2">
      <c r="A117" s="45" t="s">
        <v>915</v>
      </c>
      <c r="B117" s="47">
        <v>97.046199999999999</v>
      </c>
      <c r="C117" s="48">
        <v>159</v>
      </c>
      <c r="D117" s="48">
        <v>153.27000000000001</v>
      </c>
    </row>
    <row r="118" spans="1:4" x14ac:dyDescent="0.2">
      <c r="A118" s="45" t="s">
        <v>894</v>
      </c>
      <c r="B118" s="47">
        <v>97.119</v>
      </c>
      <c r="C118" s="48">
        <v>797.8</v>
      </c>
      <c r="D118" s="48">
        <v>610</v>
      </c>
    </row>
    <row r="119" spans="1:4" x14ac:dyDescent="0.2">
      <c r="A119" s="45" t="s">
        <v>910</v>
      </c>
      <c r="B119" s="47">
        <v>97.221000000000004</v>
      </c>
      <c r="C119" s="48">
        <v>174</v>
      </c>
      <c r="D119" s="48">
        <v>179.28</v>
      </c>
    </row>
    <row r="120" spans="1:4" x14ac:dyDescent="0.2">
      <c r="A120" s="45" t="s">
        <v>902</v>
      </c>
      <c r="B120" s="47">
        <v>97.265500000000003</v>
      </c>
      <c r="C120" s="48" t="s">
        <v>1240</v>
      </c>
      <c r="D120" s="48" t="s">
        <v>1240</v>
      </c>
    </row>
    <row r="121" spans="1:4" x14ac:dyDescent="0.2">
      <c r="A121" s="45" t="s">
        <v>892</v>
      </c>
      <c r="B121" s="47">
        <v>97.277900000000002</v>
      </c>
      <c r="C121" s="48" t="s">
        <v>1240</v>
      </c>
      <c r="D121" s="48" t="s">
        <v>1240</v>
      </c>
    </row>
    <row r="122" spans="1:4" x14ac:dyDescent="0.2">
      <c r="A122" s="45" t="s">
        <v>891</v>
      </c>
      <c r="B122" s="47">
        <v>97.365399999999994</v>
      </c>
      <c r="C122" s="48" t="s">
        <v>1240</v>
      </c>
      <c r="D122" s="48" t="s">
        <v>1240</v>
      </c>
    </row>
    <row r="123" spans="1:4" x14ac:dyDescent="0.2">
      <c r="A123" s="45" t="s">
        <v>905</v>
      </c>
      <c r="B123" s="47">
        <v>97.367999999999995</v>
      </c>
      <c r="C123" s="48" t="s">
        <v>1240</v>
      </c>
      <c r="D123" s="48">
        <v>411.6</v>
      </c>
    </row>
    <row r="124" spans="1:4" x14ac:dyDescent="0.2">
      <c r="A124" s="45" t="s">
        <v>899</v>
      </c>
      <c r="B124" s="47">
        <v>97.39</v>
      </c>
      <c r="C124" s="48" t="s">
        <v>1240</v>
      </c>
      <c r="D124" s="48" t="s">
        <v>1240</v>
      </c>
    </row>
    <row r="125" spans="1:4" x14ac:dyDescent="0.2">
      <c r="A125" s="45" t="s">
        <v>895</v>
      </c>
      <c r="B125" s="47">
        <v>97.4</v>
      </c>
      <c r="C125" s="48" t="s">
        <v>1240</v>
      </c>
      <c r="D125" s="48" t="s">
        <v>1240</v>
      </c>
    </row>
    <row r="126" spans="1:4" x14ac:dyDescent="0.2">
      <c r="A126" s="45" t="s">
        <v>926</v>
      </c>
      <c r="B126" s="47">
        <v>97.402000000000001</v>
      </c>
      <c r="C126" s="48">
        <v>410</v>
      </c>
      <c r="D126" s="48" t="s">
        <v>1240</v>
      </c>
    </row>
    <row r="127" spans="1:4" x14ac:dyDescent="0.2">
      <c r="A127" s="45" t="s">
        <v>781</v>
      </c>
      <c r="B127" s="47">
        <v>97.412000000000006</v>
      </c>
      <c r="C127" s="48">
        <v>215</v>
      </c>
      <c r="D127" s="48" t="s">
        <v>1240</v>
      </c>
    </row>
    <row r="128" spans="1:4" x14ac:dyDescent="0.2">
      <c r="A128" s="45" t="s">
        <v>922</v>
      </c>
      <c r="B128" s="47">
        <v>97.560599999999994</v>
      </c>
      <c r="C128" s="48">
        <v>410</v>
      </c>
      <c r="D128" s="48" t="s">
        <v>1240</v>
      </c>
    </row>
    <row r="129" spans="1:4" x14ac:dyDescent="0.2">
      <c r="A129" s="45" t="s">
        <v>923</v>
      </c>
      <c r="B129" s="47">
        <v>97.560599999999994</v>
      </c>
      <c r="C129" s="48">
        <v>410</v>
      </c>
      <c r="D129" s="48" t="s">
        <v>1240</v>
      </c>
    </row>
    <row r="130" spans="1:4" x14ac:dyDescent="0.2">
      <c r="A130" s="45" t="s">
        <v>784</v>
      </c>
      <c r="B130" s="47">
        <v>97.560599999999994</v>
      </c>
      <c r="C130" s="48">
        <v>171</v>
      </c>
      <c r="D130" s="48" t="s">
        <v>1240</v>
      </c>
    </row>
    <row r="131" spans="1:4" x14ac:dyDescent="0.2">
      <c r="A131" s="45" t="s">
        <v>785</v>
      </c>
      <c r="B131" s="47">
        <v>97.560599999999994</v>
      </c>
      <c r="C131" s="48">
        <v>200</v>
      </c>
      <c r="D131" s="48" t="s">
        <v>1240</v>
      </c>
    </row>
    <row r="132" spans="1:4" x14ac:dyDescent="0.2">
      <c r="A132" s="45" t="s">
        <v>783</v>
      </c>
      <c r="B132" s="47">
        <v>97.560599999999994</v>
      </c>
      <c r="C132" s="48">
        <v>180</v>
      </c>
      <c r="D132" s="48" t="s">
        <v>1240</v>
      </c>
    </row>
    <row r="133" spans="1:4" x14ac:dyDescent="0.2">
      <c r="A133" s="45" t="s">
        <v>924</v>
      </c>
      <c r="B133" s="47">
        <v>97.560599999999994</v>
      </c>
      <c r="C133" s="48">
        <v>410</v>
      </c>
      <c r="D133" s="48" t="s">
        <v>1240</v>
      </c>
    </row>
    <row r="134" spans="1:4" x14ac:dyDescent="0.2">
      <c r="A134" s="45" t="s">
        <v>782</v>
      </c>
      <c r="B134" s="47">
        <v>97.560599999999994</v>
      </c>
      <c r="C134" s="48">
        <v>190</v>
      </c>
      <c r="D134" s="48" t="s">
        <v>1240</v>
      </c>
    </row>
    <row r="135" spans="1:4" x14ac:dyDescent="0.2">
      <c r="A135" s="45" t="s">
        <v>927</v>
      </c>
      <c r="B135" s="47">
        <v>97.57</v>
      </c>
      <c r="C135" s="48">
        <v>410</v>
      </c>
      <c r="D135" s="48" t="s">
        <v>1240</v>
      </c>
    </row>
    <row r="136" spans="1:4" x14ac:dyDescent="0.2">
      <c r="A136" s="45" t="s">
        <v>900</v>
      </c>
      <c r="B136" s="47">
        <v>97.58</v>
      </c>
      <c r="C136" s="48" t="s">
        <v>1240</v>
      </c>
      <c r="D136" s="48" t="s">
        <v>1240</v>
      </c>
    </row>
    <row r="137" spans="1:4" x14ac:dyDescent="0.2">
      <c r="A137" s="45" t="s">
        <v>893</v>
      </c>
      <c r="B137" s="47">
        <v>97.58</v>
      </c>
      <c r="C137" s="48" t="s">
        <v>1240</v>
      </c>
      <c r="D137" s="48" t="s">
        <v>1240</v>
      </c>
    </row>
    <row r="138" spans="1:4" x14ac:dyDescent="0.2">
      <c r="A138" s="45" t="s">
        <v>908</v>
      </c>
      <c r="B138" s="47">
        <v>97.580799999999996</v>
      </c>
      <c r="C138" s="48">
        <v>135.4</v>
      </c>
      <c r="D138" s="48">
        <v>148.88167000000001</v>
      </c>
    </row>
    <row r="139" spans="1:4" x14ac:dyDescent="0.2">
      <c r="A139" s="45" t="s">
        <v>903</v>
      </c>
      <c r="B139" s="47">
        <v>97.62</v>
      </c>
      <c r="C139" s="48">
        <v>410</v>
      </c>
      <c r="D139" s="48" t="s">
        <v>1240</v>
      </c>
    </row>
    <row r="140" spans="1:4" x14ac:dyDescent="0.2">
      <c r="A140" s="45" t="s">
        <v>904</v>
      </c>
      <c r="B140" s="47">
        <v>97.626999999999995</v>
      </c>
      <c r="C140" s="48">
        <v>410</v>
      </c>
      <c r="D140" s="48" t="s">
        <v>1240</v>
      </c>
    </row>
    <row r="141" spans="1:4" x14ac:dyDescent="0.2">
      <c r="A141" s="45" t="s">
        <v>928</v>
      </c>
      <c r="B141" s="47">
        <v>97.748000000000005</v>
      </c>
      <c r="C141" s="48">
        <v>410</v>
      </c>
      <c r="D141" s="48" t="s">
        <v>1240</v>
      </c>
    </row>
    <row r="142" spans="1:4" x14ac:dyDescent="0.2">
      <c r="A142" s="45" t="s">
        <v>796</v>
      </c>
      <c r="B142" s="47">
        <v>97.799099999999996</v>
      </c>
      <c r="C142" s="48">
        <v>827</v>
      </c>
      <c r="D142" s="48">
        <v>324</v>
      </c>
    </row>
    <row r="143" spans="1:4" x14ac:dyDescent="0.2">
      <c r="A143" s="45" t="s">
        <v>788</v>
      </c>
      <c r="B143" s="47">
        <v>97.9178</v>
      </c>
      <c r="C143" s="48">
        <v>484</v>
      </c>
      <c r="D143" s="48">
        <v>313</v>
      </c>
    </row>
    <row r="144" spans="1:4" x14ac:dyDescent="0.2">
      <c r="A144" s="45" t="s">
        <v>791</v>
      </c>
      <c r="B144" s="47">
        <v>98.040700000000001</v>
      </c>
      <c r="C144" s="48">
        <v>9</v>
      </c>
      <c r="D144" s="48">
        <v>0</v>
      </c>
    </row>
    <row r="145" spans="1:6" x14ac:dyDescent="0.2">
      <c r="A145" s="45" t="s">
        <v>792</v>
      </c>
      <c r="B145" s="47">
        <v>98.081400000000002</v>
      </c>
      <c r="C145" s="48">
        <v>583</v>
      </c>
      <c r="D145" s="48">
        <v>361</v>
      </c>
    </row>
    <row r="146" spans="1:6" x14ac:dyDescent="0.2">
      <c r="A146" s="45" t="s">
        <v>789</v>
      </c>
      <c r="B146" s="47">
        <v>98.088800000000006</v>
      </c>
      <c r="C146" s="48">
        <v>433.33332999999999</v>
      </c>
      <c r="D146" s="48">
        <v>299.25</v>
      </c>
    </row>
    <row r="147" spans="1:6" x14ac:dyDescent="0.2">
      <c r="A147" s="45" t="s">
        <v>793</v>
      </c>
      <c r="B147" s="47">
        <v>98.157300000000006</v>
      </c>
      <c r="C147" s="48">
        <v>826</v>
      </c>
      <c r="D147" s="48">
        <v>345</v>
      </c>
      <c r="F147" s="14"/>
    </row>
    <row r="148" spans="1:6" x14ac:dyDescent="0.2">
      <c r="A148" s="45" t="s">
        <v>795</v>
      </c>
      <c r="B148" s="47">
        <v>98.180499999999995</v>
      </c>
      <c r="C148" s="48">
        <v>600</v>
      </c>
      <c r="D148" s="48">
        <v>298</v>
      </c>
    </row>
    <row r="149" spans="1:6" x14ac:dyDescent="0.2">
      <c r="A149" s="45" t="s">
        <v>790</v>
      </c>
      <c r="B149" s="47">
        <v>98.196899999999999</v>
      </c>
      <c r="C149" s="48">
        <v>625</v>
      </c>
      <c r="D149" s="48">
        <v>297.5</v>
      </c>
    </row>
    <row r="150" spans="1:6" x14ac:dyDescent="0.2">
      <c r="A150" s="45" t="s">
        <v>794</v>
      </c>
      <c r="B150" s="47">
        <v>98.387299999999996</v>
      </c>
      <c r="C150" s="48" t="s">
        <v>1240</v>
      </c>
      <c r="D150" s="48" t="s">
        <v>1240</v>
      </c>
    </row>
    <row r="151" spans="1:6" x14ac:dyDescent="0.2">
      <c r="A151" s="45" t="s">
        <v>787</v>
      </c>
      <c r="B151" s="47">
        <v>98.416899999999998</v>
      </c>
      <c r="C151" s="48">
        <v>320</v>
      </c>
      <c r="D151" s="48">
        <v>265</v>
      </c>
    </row>
  </sheetData>
  <sortState ref="A2:F152">
    <sortCondition ref="B2:B152"/>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11</vt:i4>
      </vt:variant>
      <vt:variant>
        <vt:lpstr>Charts</vt:lpstr>
      </vt:variant>
      <vt:variant>
        <vt:i4>3</vt:i4>
      </vt:variant>
    </vt:vector>
  </HeadingPairs>
  <TitlesOfParts>
    <vt:vector size="14" baseType="lpstr">
      <vt:lpstr>README</vt:lpstr>
      <vt:lpstr>Summary</vt:lpstr>
      <vt:lpstr>UT data - Sources</vt:lpstr>
      <vt:lpstr>UT data - Sites</vt:lpstr>
      <vt:lpstr>Leaks</vt:lpstr>
      <vt:lpstr>EL CHART DATA</vt:lpstr>
      <vt:lpstr>CIP DATA</vt:lpstr>
      <vt:lpstr>CIP CHART DATA</vt:lpstr>
      <vt:lpstr>Site Pressure</vt:lpstr>
      <vt:lpstr>Leak Pressure</vt:lpstr>
      <vt:lpstr>Proportional Loss Rate Table</vt:lpstr>
      <vt:lpstr> EL Chart</vt:lpstr>
      <vt:lpstr>CIP Chart</vt:lpstr>
      <vt:lpstr>Proportional Loss Rate Chart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Denzil Smith</dc:creator>
  <cp:lastModifiedBy>Liba F. Hladik</cp:lastModifiedBy>
  <cp:lastPrinted>2016-03-09T15:49:18Z</cp:lastPrinted>
  <dcterms:created xsi:type="dcterms:W3CDTF">2013-05-28T15:42:21Z</dcterms:created>
  <dcterms:modified xsi:type="dcterms:W3CDTF">2020-11-02T21:47:59Z</dcterms:modified>
</cp:coreProperties>
</file>