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imm_000\Documents\Code\EDF\RPSEA\Gathering Lines Model\Gathering Line Paper\Reviews\"/>
    </mc:Choice>
  </mc:AlternateContent>
  <bookViews>
    <workbookView xWindow="0" yWindow="0" windowWidth="27710" windowHeight="11370"/>
  </bookViews>
  <sheets>
    <sheet name="Sheet1 Measured Emissions" sheetId="1" r:id="rId1"/>
    <sheet name="Sheet2 Activity Dat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/>
  <c r="K16" i="1"/>
  <c r="K13" i="1"/>
  <c r="K8" i="1"/>
  <c r="K6" i="1"/>
  <c r="K7" i="1"/>
  <c r="K5" i="1"/>
  <c r="K17" i="1" l="1"/>
  <c r="L17" i="1" s="1"/>
  <c r="K9" i="1"/>
  <c r="L6" i="1" s="1"/>
  <c r="L13" i="1" l="1"/>
  <c r="L14" i="1"/>
  <c r="L15" i="1"/>
  <c r="L16" i="1"/>
  <c r="L9" i="1"/>
  <c r="L8" i="1"/>
  <c r="L7" i="1"/>
  <c r="L5" i="1"/>
  <c r="I4" i="3" l="1"/>
  <c r="I3" i="3"/>
  <c r="H3" i="3"/>
  <c r="Q2" i="1"/>
</calcChain>
</file>

<file path=xl/sharedStrings.xml><?xml version="1.0" encoding="utf-8"?>
<sst xmlns="http://schemas.openxmlformats.org/spreadsheetml/2006/main" count="459" uniqueCount="142">
  <si>
    <t/>
  </si>
  <si>
    <t xml:space="preserve">GHD ID </t>
  </si>
  <si>
    <t>Date</t>
  </si>
  <si>
    <t>Screen Value (ppm)</t>
  </si>
  <si>
    <t>Leak Location</t>
  </si>
  <si>
    <t xml:space="preserve"> Leak Rate (scfm)</t>
  </si>
  <si>
    <t>GHDGAT001</t>
  </si>
  <si>
    <t>Pig Station</t>
  </si>
  <si>
    <t>F</t>
  </si>
  <si>
    <t>GHDGAT002</t>
  </si>
  <si>
    <t>Block Valve</t>
  </si>
  <si>
    <t>GHDGAT003</t>
  </si>
  <si>
    <t>GHDGAT004</t>
  </si>
  <si>
    <t>GHDGAT005</t>
  </si>
  <si>
    <t>V</t>
  </si>
  <si>
    <t>GHDGAT006</t>
  </si>
  <si>
    <t>D</t>
  </si>
  <si>
    <t>GHDGAT007</t>
  </si>
  <si>
    <t>GHDGAT008</t>
  </si>
  <si>
    <t>GHDGAT009</t>
  </si>
  <si>
    <t>GHDGAT010</t>
  </si>
  <si>
    <t>GHDGAT011</t>
  </si>
  <si>
    <t>GHDGAT012</t>
  </si>
  <si>
    <t>GHDGAT013</t>
  </si>
  <si>
    <t>GHDGAT014</t>
  </si>
  <si>
    <t>GHDGAT015</t>
  </si>
  <si>
    <t>GHDGAT016</t>
  </si>
  <si>
    <t>10000+</t>
  </si>
  <si>
    <t>GHDGAT017</t>
  </si>
  <si>
    <t>GHDGAT018</t>
  </si>
  <si>
    <t>GHDGAT019</t>
  </si>
  <si>
    <t>GHDGAT020</t>
  </si>
  <si>
    <t>GHDGAT021</t>
  </si>
  <si>
    <t>GHDGAT022</t>
  </si>
  <si>
    <t>GHDGAT023</t>
  </si>
  <si>
    <t>GHDGAT024</t>
  </si>
  <si>
    <t>GHDGAT025</t>
  </si>
  <si>
    <t>GHDGAT026</t>
  </si>
  <si>
    <t>GHDGAT027</t>
  </si>
  <si>
    <t>GHDGAT028</t>
  </si>
  <si>
    <t>GHDGAT029</t>
  </si>
  <si>
    <t>GHDGAT030</t>
  </si>
  <si>
    <t>GHDGAT031</t>
  </si>
  <si>
    <t>GHDGAT032</t>
  </si>
  <si>
    <t>GHDGAT033</t>
  </si>
  <si>
    <t>Underground Pipeline Leak</t>
  </si>
  <si>
    <t>GHDGAT034</t>
  </si>
  <si>
    <t>GHDGAT035</t>
  </si>
  <si>
    <t>GHDGAT036</t>
  </si>
  <si>
    <t>G</t>
  </si>
  <si>
    <t>GHDGAT037</t>
  </si>
  <si>
    <t>GHDGAT038</t>
  </si>
  <si>
    <t>GHDGAT039</t>
  </si>
  <si>
    <t>GHDGAT040</t>
  </si>
  <si>
    <t>GHDGAT041</t>
  </si>
  <si>
    <t>GHDGAT042</t>
  </si>
  <si>
    <t>GHDGAT043</t>
  </si>
  <si>
    <t>GHDGAT044</t>
  </si>
  <si>
    <t>GHDGAT045</t>
  </si>
  <si>
    <t>GHDGAT046</t>
  </si>
  <si>
    <t>GHDGAT047</t>
  </si>
  <si>
    <t>GHDGAT048</t>
  </si>
  <si>
    <t>GHDGAT049</t>
  </si>
  <si>
    <t>GHDGAT050</t>
  </si>
  <si>
    <t>GHDGAT051</t>
  </si>
  <si>
    <t>GHDGAT052</t>
  </si>
  <si>
    <t>GHDGAT053</t>
  </si>
  <si>
    <t>GHDGAT054</t>
  </si>
  <si>
    <t>GHDGAT055</t>
  </si>
  <si>
    <t>GHDGAT056</t>
  </si>
  <si>
    <t>GHDGAT057</t>
  </si>
  <si>
    <t>10,000+</t>
  </si>
  <si>
    <t>GHDGAT058</t>
  </si>
  <si>
    <t>GHDGAT059</t>
  </si>
  <si>
    <t>GHDGAT060</t>
  </si>
  <si>
    <t>GHDGAT061</t>
  </si>
  <si>
    <t>GHDGAT062</t>
  </si>
  <si>
    <t>GHDGAT063</t>
  </si>
  <si>
    <t>GHDGAT064</t>
  </si>
  <si>
    <t>GHDGAT065</t>
  </si>
  <si>
    <t>GHDGAT066</t>
  </si>
  <si>
    <t>GHDGAT067</t>
  </si>
  <si>
    <t>GHDGAT068</t>
  </si>
  <si>
    <t>GHDGAT069</t>
  </si>
  <si>
    <t>GHDGAT070</t>
  </si>
  <si>
    <t>GHDGAT071</t>
  </si>
  <si>
    <t>GHDGAT072</t>
  </si>
  <si>
    <t>GHDGAT073</t>
  </si>
  <si>
    <t>GHDGAT074</t>
  </si>
  <si>
    <t>GHDGAT075</t>
  </si>
  <si>
    <t>GHDGAT076</t>
  </si>
  <si>
    <t>GHDGAT077</t>
  </si>
  <si>
    <t>GHDGAT078</t>
  </si>
  <si>
    <t>GHDGAT079</t>
  </si>
  <si>
    <t>GHDGAT080</t>
  </si>
  <si>
    <t>GHDGAT081</t>
  </si>
  <si>
    <t>GHDGAT082</t>
  </si>
  <si>
    <t>GHDGAT083</t>
  </si>
  <si>
    <t>GHDGAT084</t>
  </si>
  <si>
    <t>GHDGAT085</t>
  </si>
  <si>
    <t>GHDGAT086</t>
  </si>
  <si>
    <t>GHDGAT087</t>
  </si>
  <si>
    <t>GHDGAT088</t>
  </si>
  <si>
    <t>GHDGAT089</t>
  </si>
  <si>
    <t>GHDGAT090</t>
  </si>
  <si>
    <t>GHDGAT091</t>
  </si>
  <si>
    <t>GHDGAT092</t>
  </si>
  <si>
    <t>GHDGAT093</t>
  </si>
  <si>
    <t>GHDGAT094</t>
  </si>
  <si>
    <t>GHDGAT095</t>
  </si>
  <si>
    <t>GHDGAT096</t>
  </si>
  <si>
    <t>Partner 2</t>
  </si>
  <si>
    <t>Partner 1</t>
  </si>
  <si>
    <t>Partner 3</t>
  </si>
  <si>
    <t>NA</t>
  </si>
  <si>
    <t>Components scanned via satelite per km to supplement NA counts</t>
  </si>
  <si>
    <t>block/km</t>
  </si>
  <si>
    <t>pig/km</t>
  </si>
  <si>
    <t>Reported Pig Launchers</t>
  </si>
  <si>
    <t>Reported Block Valves</t>
  </si>
  <si>
    <t>Plastic Pipeline Length (km)</t>
  </si>
  <si>
    <t>Steel Pipeline Length(km)</t>
  </si>
  <si>
    <t>Unreported (km)</t>
  </si>
  <si>
    <t>Total Pipeline Length (km)</t>
  </si>
  <si>
    <t>Estimated Average Pig Launchers</t>
  </si>
  <si>
    <t>Estimated Average Block Valves</t>
  </si>
  <si>
    <t>TOTAL</t>
  </si>
  <si>
    <t>Pig Station  (g CH4/hr)</t>
  </si>
  <si>
    <t>Block Valve  (g CH4/hr)</t>
  </si>
  <si>
    <t>Underground Pipeline Leak  (g CH4/hr)</t>
  </si>
  <si>
    <t>Parnter 1  (g CH4/hr)</t>
  </si>
  <si>
    <t>Partner 2  (g CH4/hr)</t>
  </si>
  <si>
    <t>Leak Locations</t>
  </si>
  <si>
    <t>Emissions Summary</t>
  </si>
  <si>
    <t>F = Flange</t>
  </si>
  <si>
    <t>V = Valve packing</t>
  </si>
  <si>
    <t>D = Door</t>
  </si>
  <si>
    <t>G = Pressure gauge</t>
  </si>
  <si>
    <t>Codes:</t>
  </si>
  <si>
    <t>Gathering Sampling Information  Comments</t>
  </si>
  <si>
    <r>
      <t>Leak Rate 
(g CH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/hr)</t>
    </r>
  </si>
  <si>
    <t>Facility Total Leak Rate
(g CH4/hr)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</si>
</sst>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F800]dddd\,\ mmmm\ dd\,\ yyyy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65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/>
    <xf numFmtId="1" fontId="0" fillId="0" borderId="1" xfId="0" applyNumberFormat="1" applyFill="1" applyBorder="1"/>
    <xf numFmtId="1" fontId="0" fillId="0" borderId="0" xfId="0" applyNumberFormat="1" applyFill="1" applyBorder="1"/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1" fontId="0" fillId="0" borderId="3" xfId="0" applyNumberFormat="1" applyFont="1" applyBorder="1"/>
    <xf numFmtId="0" fontId="0" fillId="0" borderId="0" xfId="0" applyFont="1" applyBorder="1"/>
    <xf numFmtId="0" fontId="0" fillId="0" borderId="1" xfId="0" applyFont="1" applyBorder="1"/>
    <xf numFmtId="1" fontId="0" fillId="0" borderId="1" xfId="0" applyNumberFormat="1" applyFont="1" applyBorder="1"/>
    <xf numFmtId="9" fontId="0" fillId="0" borderId="1" xfId="2" applyFont="1" applyBorder="1"/>
    <xf numFmtId="1" fontId="0" fillId="0" borderId="1" xfId="2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 vertical="center"/>
    </xf>
    <xf numFmtId="0" fontId="0" fillId="0" borderId="1" xfId="2" applyNumberFormat="1" applyFont="1" applyFill="1" applyBorder="1" applyAlignment="1">
      <alignment horizontal="center" vertical="center"/>
    </xf>
    <xf numFmtId="0" fontId="0" fillId="0" borderId="2" xfId="0" applyFont="1" applyBorder="1"/>
    <xf numFmtId="2" fontId="0" fillId="0" borderId="2" xfId="0" applyNumberFormat="1" applyFont="1" applyBorder="1"/>
    <xf numFmtId="2" fontId="0" fillId="0" borderId="0" xfId="0" applyNumberFormat="1" applyFont="1" applyBorder="1"/>
    <xf numFmtId="164" fontId="0" fillId="0" borderId="0" xfId="0" applyNumberFormat="1" applyFont="1"/>
    <xf numFmtId="0" fontId="2" fillId="0" borderId="0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9"/>
  <sheetViews>
    <sheetView tabSelected="1" workbookViewId="0">
      <selection activeCell="G153" sqref="G153"/>
    </sheetView>
  </sheetViews>
  <sheetFormatPr defaultColWidth="8.7265625" defaultRowHeight="14.5" x14ac:dyDescent="0.35"/>
  <cols>
    <col min="1" max="1" width="11.453125" style="17" bestFit="1" customWidth="1"/>
    <col min="2" max="2" width="30.453125" style="40" bestFit="1" customWidth="1"/>
    <col min="3" max="3" width="21.7265625" style="17" customWidth="1"/>
    <col min="4" max="4" width="11.81640625" style="17" customWidth="1"/>
    <col min="5" max="5" width="9.453125" style="17" customWidth="1"/>
    <col min="6" max="6" width="10.453125" style="17" customWidth="1"/>
    <col min="7" max="7" width="14.453125" style="17" customWidth="1"/>
    <col min="8" max="8" width="14.81640625" style="17" customWidth="1"/>
    <col min="9" max="9" width="9.54296875" style="17" bestFit="1" customWidth="1"/>
    <col min="10" max="10" width="8.7265625" style="17"/>
    <col min="11" max="12" width="8.81640625" style="17" bestFit="1" customWidth="1"/>
    <col min="13" max="13" width="8.7265625" style="17"/>
    <col min="14" max="14" width="8.81640625" style="17" bestFit="1" customWidth="1"/>
    <col min="15" max="15" width="10.54296875" style="28" bestFit="1" customWidth="1"/>
    <col min="16" max="16" width="11.453125" style="28" bestFit="1" customWidth="1"/>
    <col min="17" max="17" width="14.26953125" style="27" customWidth="1"/>
    <col min="18" max="18" width="10.7265625" style="28" customWidth="1"/>
    <col min="19" max="19" width="10.1796875" style="28" customWidth="1"/>
    <col min="20" max="16384" width="8.7265625" style="17"/>
  </cols>
  <sheetData>
    <row r="1" spans="1:19" ht="43.5" x14ac:dyDescent="0.35">
      <c r="A1" s="14" t="s">
        <v>1</v>
      </c>
      <c r="B1" s="15" t="s">
        <v>2</v>
      </c>
      <c r="C1" s="16" t="s">
        <v>139</v>
      </c>
      <c r="D1" s="16" t="s">
        <v>3</v>
      </c>
      <c r="E1" s="16" t="s">
        <v>4</v>
      </c>
      <c r="F1" s="16" t="s">
        <v>5</v>
      </c>
      <c r="G1" s="16" t="s">
        <v>140</v>
      </c>
      <c r="H1" s="16" t="s">
        <v>141</v>
      </c>
      <c r="O1" s="18" t="s">
        <v>127</v>
      </c>
      <c r="P1" s="18" t="s">
        <v>128</v>
      </c>
      <c r="Q1" s="19" t="s">
        <v>129</v>
      </c>
      <c r="R1" s="18" t="s">
        <v>130</v>
      </c>
      <c r="S1" s="18" t="s">
        <v>131</v>
      </c>
    </row>
    <row r="2" spans="1:19" x14ac:dyDescent="0.35">
      <c r="A2" s="20" t="s">
        <v>6</v>
      </c>
      <c r="B2" s="21">
        <v>42275</v>
      </c>
      <c r="C2" s="22" t="s">
        <v>7</v>
      </c>
      <c r="D2" s="23">
        <v>500</v>
      </c>
      <c r="E2" s="22" t="s">
        <v>8</v>
      </c>
      <c r="F2" s="22">
        <v>2E-3</v>
      </c>
      <c r="G2" s="24">
        <v>2.3039999999999998</v>
      </c>
      <c r="H2" s="24">
        <v>2.3039999999999998</v>
      </c>
      <c r="N2" s="17">
        <v>1</v>
      </c>
      <c r="O2" s="25">
        <v>170.88917951234407</v>
      </c>
      <c r="P2" s="25">
        <v>20.625841284873644</v>
      </c>
      <c r="Q2" s="26">
        <f>H38</f>
        <v>3998.8384480137879</v>
      </c>
      <c r="R2" s="25">
        <v>77.522396018329275</v>
      </c>
      <c r="S2" s="25">
        <v>170.88917951234407</v>
      </c>
    </row>
    <row r="3" spans="1:19" x14ac:dyDescent="0.35">
      <c r="A3" s="20" t="s">
        <v>9</v>
      </c>
      <c r="B3" s="21">
        <v>42275</v>
      </c>
      <c r="C3" s="22" t="s">
        <v>10</v>
      </c>
      <c r="D3" s="23">
        <v>0</v>
      </c>
      <c r="E3" s="22"/>
      <c r="F3" s="22">
        <v>0</v>
      </c>
      <c r="G3" s="24">
        <v>0</v>
      </c>
      <c r="H3" s="24">
        <v>0</v>
      </c>
      <c r="N3" s="17">
        <v>2</v>
      </c>
      <c r="O3" s="25">
        <v>105.76413576539964</v>
      </c>
      <c r="P3" s="25">
        <v>19.927471941629221</v>
      </c>
      <c r="R3" s="25">
        <v>37.950672418561616</v>
      </c>
      <c r="S3" s="25">
        <v>105.76413576539964</v>
      </c>
    </row>
    <row r="4" spans="1:19" x14ac:dyDescent="0.35">
      <c r="A4" s="20" t="s">
        <v>11</v>
      </c>
      <c r="B4" s="21">
        <v>42275</v>
      </c>
      <c r="C4" s="22" t="s">
        <v>7</v>
      </c>
      <c r="D4" s="23">
        <v>0</v>
      </c>
      <c r="E4" s="22"/>
      <c r="F4" s="22">
        <v>0</v>
      </c>
      <c r="G4" s="24">
        <v>0</v>
      </c>
      <c r="H4" s="24">
        <v>0</v>
      </c>
      <c r="J4" s="42" t="s">
        <v>133</v>
      </c>
      <c r="K4" s="42"/>
      <c r="L4" s="42"/>
      <c r="N4" s="17">
        <v>3</v>
      </c>
      <c r="O4" s="25">
        <v>94.723577054152912</v>
      </c>
      <c r="P4" s="25">
        <v>8.8345427112409105</v>
      </c>
      <c r="R4" s="25">
        <v>27.88186591729837</v>
      </c>
      <c r="S4" s="25">
        <v>94.723577054152912</v>
      </c>
    </row>
    <row r="5" spans="1:19" x14ac:dyDescent="0.35">
      <c r="A5" s="20" t="s">
        <v>12</v>
      </c>
      <c r="B5" s="21">
        <v>42275</v>
      </c>
      <c r="C5" s="22" t="s">
        <v>10</v>
      </c>
      <c r="D5" s="23">
        <v>0</v>
      </c>
      <c r="E5" s="22"/>
      <c r="F5" s="22">
        <v>0</v>
      </c>
      <c r="G5" s="24">
        <v>0</v>
      </c>
      <c r="H5" s="24">
        <v>0</v>
      </c>
      <c r="J5" s="28" t="s">
        <v>8</v>
      </c>
      <c r="K5" s="29">
        <f>SUMIF($E$2:$E$134,J5,$G$2:$G$134)</f>
        <v>28.598248947475259</v>
      </c>
      <c r="L5" s="30">
        <f>K5/$K$9</f>
        <v>3.4596259565557827E-2</v>
      </c>
      <c r="N5" s="17">
        <v>4</v>
      </c>
      <c r="O5" s="25">
        <v>77.522396018329275</v>
      </c>
      <c r="P5" s="25">
        <v>4.8270436303480837</v>
      </c>
      <c r="R5" s="25">
        <v>21.382549870743162</v>
      </c>
      <c r="S5" s="25">
        <v>28.404981139978126</v>
      </c>
    </row>
    <row r="6" spans="1:19" x14ac:dyDescent="0.35">
      <c r="A6" s="20" t="s">
        <v>13</v>
      </c>
      <c r="B6" s="43">
        <v>42276</v>
      </c>
      <c r="C6" s="22" t="s">
        <v>7</v>
      </c>
      <c r="D6" s="31">
        <v>17500</v>
      </c>
      <c r="E6" s="24" t="s">
        <v>14</v>
      </c>
      <c r="F6" s="32">
        <v>9.1809145629687186E-2</v>
      </c>
      <c r="G6" s="24">
        <v>105.76413576539964</v>
      </c>
      <c r="H6" s="24">
        <v>105.76413576539964</v>
      </c>
      <c r="J6" s="28" t="s">
        <v>14</v>
      </c>
      <c r="K6" s="29">
        <f t="shared" ref="K6:K7" si="0">SUMIF($E$2:$E$134,J6,$G$2:$G$134)</f>
        <v>401.00895687145714</v>
      </c>
      <c r="L6" s="30">
        <f>K6/$K$9</f>
        <v>0.48511396573681842</v>
      </c>
      <c r="N6" s="17">
        <v>5</v>
      </c>
      <c r="O6" s="25">
        <v>37.950672418561616</v>
      </c>
      <c r="P6" s="25">
        <v>4.6079999999999997</v>
      </c>
      <c r="R6" s="25">
        <v>21.304803620409441</v>
      </c>
      <c r="S6" s="25">
        <v>20.625841284873644</v>
      </c>
    </row>
    <row r="7" spans="1:19" x14ac:dyDescent="0.35">
      <c r="A7" s="44" t="s">
        <v>15</v>
      </c>
      <c r="B7" s="43"/>
      <c r="C7" s="44" t="s">
        <v>7</v>
      </c>
      <c r="D7" s="31">
        <v>6000</v>
      </c>
      <c r="E7" s="24" t="s">
        <v>14</v>
      </c>
      <c r="F7" s="32">
        <v>1.9270614635533406E-3</v>
      </c>
      <c r="G7" s="24">
        <v>2.2199748060134485</v>
      </c>
      <c r="H7" s="24">
        <v>4.5239748060134488</v>
      </c>
      <c r="J7" s="28" t="s">
        <v>16</v>
      </c>
      <c r="K7" s="29">
        <f t="shared" si="0"/>
        <v>391.19547811342829</v>
      </c>
      <c r="L7" s="30">
        <f>K7/$K$9</f>
        <v>0.47324227180977368</v>
      </c>
      <c r="N7" s="17">
        <v>6</v>
      </c>
      <c r="O7" s="25">
        <v>28.404981139978126</v>
      </c>
      <c r="P7" s="25">
        <v>3.5216656810794871</v>
      </c>
      <c r="R7" s="25">
        <v>9.1383467210037317</v>
      </c>
      <c r="S7" s="25">
        <v>19.927471941629221</v>
      </c>
    </row>
    <row r="8" spans="1:19" x14ac:dyDescent="0.35">
      <c r="A8" s="44"/>
      <c r="B8" s="43"/>
      <c r="C8" s="44"/>
      <c r="D8" s="33">
        <v>1500</v>
      </c>
      <c r="E8" s="24" t="s">
        <v>16</v>
      </c>
      <c r="F8" s="24">
        <v>2E-3</v>
      </c>
      <c r="G8" s="24">
        <v>2.3039999999999998</v>
      </c>
      <c r="H8" s="24"/>
      <c r="J8" s="28" t="s">
        <v>49</v>
      </c>
      <c r="K8" s="29">
        <f>SUMIF($E$2:$E$134,J8,$G$2:$G$134)</f>
        <v>5.8256656810794869</v>
      </c>
      <c r="L8" s="30">
        <f>K8/$K$9</f>
        <v>7.0475028878501066E-3</v>
      </c>
      <c r="N8" s="17">
        <v>7</v>
      </c>
      <c r="O8" s="25">
        <v>27.88186591729837</v>
      </c>
      <c r="P8" s="25">
        <v>2.3039999999999998</v>
      </c>
      <c r="R8" s="25">
        <v>7.538936170100099</v>
      </c>
      <c r="S8" s="25">
        <v>17.820623125251345</v>
      </c>
    </row>
    <row r="9" spans="1:19" x14ac:dyDescent="0.35">
      <c r="A9" s="20" t="s">
        <v>17</v>
      </c>
      <c r="B9" s="43"/>
      <c r="C9" s="20" t="s">
        <v>10</v>
      </c>
      <c r="D9" s="33">
        <v>0</v>
      </c>
      <c r="E9" s="24"/>
      <c r="F9" s="24">
        <v>0</v>
      </c>
      <c r="G9" s="24">
        <v>0</v>
      </c>
      <c r="H9" s="24">
        <v>0</v>
      </c>
      <c r="J9" s="28" t="s">
        <v>126</v>
      </c>
      <c r="K9" s="29">
        <f>SUM(K5:K8)</f>
        <v>826.62834961344015</v>
      </c>
      <c r="L9" s="30">
        <f>K9/$K$9</f>
        <v>1</v>
      </c>
      <c r="N9" s="17">
        <v>8</v>
      </c>
      <c r="O9" s="25">
        <v>21.382549870743162</v>
      </c>
      <c r="P9" s="25">
        <v>2.3039999999999998</v>
      </c>
      <c r="R9" s="25">
        <v>6.911999999999999</v>
      </c>
      <c r="S9" s="25">
        <v>17.810795993111999</v>
      </c>
    </row>
    <row r="10" spans="1:19" x14ac:dyDescent="0.35">
      <c r="A10" s="20" t="s">
        <v>18</v>
      </c>
      <c r="B10" s="43"/>
      <c r="C10" s="20" t="s">
        <v>7</v>
      </c>
      <c r="D10" s="33">
        <v>0</v>
      </c>
      <c r="E10" s="24"/>
      <c r="F10" s="24">
        <v>0</v>
      </c>
      <c r="G10" s="24">
        <v>0</v>
      </c>
      <c r="H10" s="24">
        <v>0</v>
      </c>
      <c r="N10" s="17">
        <v>9</v>
      </c>
      <c r="O10" s="25">
        <v>21.304803620409441</v>
      </c>
      <c r="P10" s="25">
        <v>2.3039999999999998</v>
      </c>
      <c r="R10" s="25">
        <v>4.6079999999999997</v>
      </c>
      <c r="S10" s="25">
        <v>10.340734432593901</v>
      </c>
    </row>
    <row r="11" spans="1:19" x14ac:dyDescent="0.35">
      <c r="A11" s="20" t="s">
        <v>19</v>
      </c>
      <c r="B11" s="43">
        <v>42277</v>
      </c>
      <c r="C11" s="20" t="s">
        <v>7</v>
      </c>
      <c r="D11" s="33">
        <v>0</v>
      </c>
      <c r="E11" s="24"/>
      <c r="F11" s="24">
        <v>0</v>
      </c>
      <c r="G11" s="24">
        <v>0</v>
      </c>
      <c r="H11" s="24">
        <v>0</v>
      </c>
      <c r="N11" s="17">
        <v>10</v>
      </c>
      <c r="O11" s="25">
        <v>17.820623125251345</v>
      </c>
      <c r="P11" s="25">
        <v>2.3039999999999998</v>
      </c>
      <c r="R11" s="25">
        <v>3.2655223132700391</v>
      </c>
      <c r="S11" s="25">
        <v>9.2159999999999993</v>
      </c>
    </row>
    <row r="12" spans="1:19" x14ac:dyDescent="0.35">
      <c r="A12" s="20" t="s">
        <v>20</v>
      </c>
      <c r="B12" s="43"/>
      <c r="C12" s="20" t="s">
        <v>10</v>
      </c>
      <c r="D12" s="33">
        <v>0</v>
      </c>
      <c r="E12" s="24"/>
      <c r="F12" s="24">
        <v>0</v>
      </c>
      <c r="G12" s="24">
        <v>0</v>
      </c>
      <c r="H12" s="24">
        <v>0</v>
      </c>
      <c r="J12" s="42" t="s">
        <v>132</v>
      </c>
      <c r="K12" s="42"/>
      <c r="L12" s="42"/>
      <c r="N12" s="17">
        <v>11</v>
      </c>
      <c r="O12" s="25">
        <v>17.810795993111999</v>
      </c>
      <c r="P12" s="25">
        <v>2.3039999999999998</v>
      </c>
      <c r="R12" s="25">
        <v>3.2542489474752663</v>
      </c>
      <c r="S12" s="25">
        <v>8.8345427112409105</v>
      </c>
    </row>
    <row r="13" spans="1:19" x14ac:dyDescent="0.35">
      <c r="A13" s="20" t="s">
        <v>21</v>
      </c>
      <c r="B13" s="43"/>
      <c r="C13" s="20" t="s">
        <v>7</v>
      </c>
      <c r="D13" s="33">
        <v>0</v>
      </c>
      <c r="E13" s="24"/>
      <c r="F13" s="24">
        <v>0</v>
      </c>
      <c r="G13" s="24">
        <v>0</v>
      </c>
      <c r="H13" s="24">
        <v>0</v>
      </c>
      <c r="J13" s="28" t="s">
        <v>8</v>
      </c>
      <c r="K13" s="28">
        <f>COUNTIF($E$2:$E$130,J13)</f>
        <v>12</v>
      </c>
      <c r="L13" s="30">
        <f>K13/$K$17</f>
        <v>0.12244897959183673</v>
      </c>
      <c r="N13" s="17">
        <v>12</v>
      </c>
      <c r="O13" s="25">
        <v>10.340734432593901</v>
      </c>
      <c r="P13" s="25">
        <v>2.3039999999999998</v>
      </c>
      <c r="R13" s="25">
        <v>2.8126682454325729</v>
      </c>
      <c r="S13" s="25">
        <v>6.911999999999999</v>
      </c>
    </row>
    <row r="14" spans="1:19" x14ac:dyDescent="0.35">
      <c r="A14" s="20" t="s">
        <v>22</v>
      </c>
      <c r="B14" s="43"/>
      <c r="C14" s="20" t="s">
        <v>10</v>
      </c>
      <c r="D14" s="33">
        <v>0</v>
      </c>
      <c r="E14" s="24"/>
      <c r="F14" s="24">
        <v>0</v>
      </c>
      <c r="G14" s="24">
        <v>0</v>
      </c>
      <c r="H14" s="24">
        <v>0</v>
      </c>
      <c r="J14" s="28" t="s">
        <v>14</v>
      </c>
      <c r="K14" s="28">
        <f t="shared" ref="K14:K16" si="1">COUNTIF($E$2:$E$130,J14)</f>
        <v>71</v>
      </c>
      <c r="L14" s="30">
        <f>K14/$K$17</f>
        <v>0.72448979591836737</v>
      </c>
      <c r="N14" s="17">
        <v>13</v>
      </c>
      <c r="O14" s="25">
        <v>9.2159999999999993</v>
      </c>
      <c r="P14" s="25">
        <v>2.3039999999999998</v>
      </c>
      <c r="R14" s="25">
        <v>2.3039999999999998</v>
      </c>
      <c r="S14" s="25">
        <v>4.8270436303480837</v>
      </c>
    </row>
    <row r="15" spans="1:19" x14ac:dyDescent="0.35">
      <c r="A15" s="20" t="s">
        <v>23</v>
      </c>
      <c r="B15" s="43"/>
      <c r="C15" s="20" t="s">
        <v>7</v>
      </c>
      <c r="D15" s="31">
        <v>4000</v>
      </c>
      <c r="E15" s="24" t="s">
        <v>14</v>
      </c>
      <c r="F15" s="24">
        <v>7.9325926397601845E-3</v>
      </c>
      <c r="G15" s="24">
        <v>9.1383467210037317</v>
      </c>
      <c r="H15" s="24">
        <v>9.1383467210037317</v>
      </c>
      <c r="J15" s="28" t="s">
        <v>16</v>
      </c>
      <c r="K15" s="28">
        <f t="shared" si="1"/>
        <v>13</v>
      </c>
      <c r="L15" s="30">
        <f>K15/$K$17</f>
        <v>0.1326530612244898</v>
      </c>
      <c r="N15" s="17">
        <v>14</v>
      </c>
      <c r="O15" s="25">
        <v>9.1383467210037317</v>
      </c>
      <c r="P15" s="25">
        <v>2.3039999999999998</v>
      </c>
      <c r="R15" s="25">
        <v>2.3039999999999998</v>
      </c>
      <c r="S15" s="25">
        <v>4.6079999999999997</v>
      </c>
    </row>
    <row r="16" spans="1:19" x14ac:dyDescent="0.35">
      <c r="A16" s="20" t="s">
        <v>24</v>
      </c>
      <c r="B16" s="43"/>
      <c r="C16" s="20" t="s">
        <v>7</v>
      </c>
      <c r="D16" s="31">
        <v>4000</v>
      </c>
      <c r="E16" s="24" t="s">
        <v>14</v>
      </c>
      <c r="F16" s="24">
        <v>3.3842331972427399E-4</v>
      </c>
      <c r="G16" s="24">
        <v>0.38986366432236363</v>
      </c>
      <c r="H16" s="24">
        <v>0.38986366432236363</v>
      </c>
      <c r="J16" s="28" t="s">
        <v>49</v>
      </c>
      <c r="K16" s="28">
        <f t="shared" si="1"/>
        <v>2</v>
      </c>
      <c r="L16" s="30">
        <f>K16/$K$17</f>
        <v>2.0408163265306121E-2</v>
      </c>
      <c r="N16" s="17">
        <v>15</v>
      </c>
      <c r="O16" s="25">
        <v>7.538936170100099</v>
      </c>
      <c r="P16" s="25">
        <v>2.3039999999999998</v>
      </c>
      <c r="R16" s="25">
        <v>2.3039999999999998</v>
      </c>
      <c r="S16" s="25">
        <v>4.6079999999999997</v>
      </c>
    </row>
    <row r="17" spans="1:19" x14ac:dyDescent="0.35">
      <c r="A17" s="44" t="s">
        <v>25</v>
      </c>
      <c r="B17" s="43"/>
      <c r="C17" s="44" t="s">
        <v>7</v>
      </c>
      <c r="D17" s="31">
        <v>4000</v>
      </c>
      <c r="E17" s="24" t="s">
        <v>14</v>
      </c>
      <c r="F17" s="24">
        <v>6.1293746543688604E-2</v>
      </c>
      <c r="G17" s="24">
        <v>70.610396018329268</v>
      </c>
      <c r="H17" s="24">
        <v>77.522396018329275</v>
      </c>
      <c r="J17" s="28" t="s">
        <v>126</v>
      </c>
      <c r="K17" s="28">
        <f>SUM(K13:K16)</f>
        <v>98</v>
      </c>
      <c r="L17" s="30">
        <f>K17/$K$17</f>
        <v>1</v>
      </c>
      <c r="N17" s="17">
        <v>16</v>
      </c>
      <c r="O17" s="25">
        <v>6.911999999999999</v>
      </c>
      <c r="P17" s="25">
        <v>0.81457473450430029</v>
      </c>
      <c r="R17" s="25">
        <v>2.3039999999999998</v>
      </c>
      <c r="S17" s="25">
        <v>4.6079999999999997</v>
      </c>
    </row>
    <row r="18" spans="1:19" x14ac:dyDescent="0.35">
      <c r="A18" s="44"/>
      <c r="B18" s="43"/>
      <c r="C18" s="44"/>
      <c r="D18" s="33">
        <v>800</v>
      </c>
      <c r="E18" s="24" t="s">
        <v>8</v>
      </c>
      <c r="F18" s="24">
        <v>2E-3</v>
      </c>
      <c r="G18" s="24">
        <v>2.3039999999999998</v>
      </c>
      <c r="H18" s="24"/>
      <c r="N18" s="17">
        <v>17</v>
      </c>
      <c r="O18" s="25">
        <v>6.911999999999999</v>
      </c>
      <c r="P18" s="25">
        <v>0.72673723003497837</v>
      </c>
      <c r="R18" s="25">
        <v>0.72673723003497837</v>
      </c>
      <c r="S18" s="25">
        <v>4.6079999999999997</v>
      </c>
    </row>
    <row r="19" spans="1:19" x14ac:dyDescent="0.35">
      <c r="A19" s="44"/>
      <c r="B19" s="43"/>
      <c r="C19" s="44"/>
      <c r="D19" s="33">
        <v>500</v>
      </c>
      <c r="E19" s="24" t="s">
        <v>8</v>
      </c>
      <c r="F19" s="24">
        <v>2E-3</v>
      </c>
      <c r="G19" s="24">
        <v>2.3039999999999998</v>
      </c>
      <c r="H19" s="24"/>
      <c r="I19" s="27"/>
      <c r="J19" s="41" t="s">
        <v>138</v>
      </c>
      <c r="K19" s="27"/>
      <c r="L19" s="27"/>
      <c r="N19" s="17">
        <v>18</v>
      </c>
      <c r="O19" s="25">
        <v>4.6079999999999997</v>
      </c>
      <c r="P19" s="25">
        <v>0</v>
      </c>
      <c r="R19" s="25">
        <v>0.38986366432236363</v>
      </c>
      <c r="S19" s="25">
        <v>4.6079999999999997</v>
      </c>
    </row>
    <row r="20" spans="1:19" x14ac:dyDescent="0.35">
      <c r="A20" s="44"/>
      <c r="B20" s="43"/>
      <c r="C20" s="44"/>
      <c r="D20" s="33">
        <v>600</v>
      </c>
      <c r="E20" s="24" t="s">
        <v>14</v>
      </c>
      <c r="F20" s="24">
        <v>2E-3</v>
      </c>
      <c r="G20" s="24">
        <v>2.3039999999999998</v>
      </c>
      <c r="H20" s="24"/>
      <c r="I20" s="27"/>
      <c r="J20" s="17" t="s">
        <v>134</v>
      </c>
      <c r="K20" s="27"/>
      <c r="L20" s="27"/>
      <c r="N20" s="17">
        <v>19</v>
      </c>
      <c r="O20" s="25">
        <v>4.6079999999999997</v>
      </c>
      <c r="P20" s="25">
        <v>0</v>
      </c>
      <c r="R20" s="25">
        <v>0.37448825910989386</v>
      </c>
      <c r="S20" s="25">
        <v>4.5239748060134488</v>
      </c>
    </row>
    <row r="21" spans="1:19" x14ac:dyDescent="0.35">
      <c r="A21" s="20" t="s">
        <v>26</v>
      </c>
      <c r="B21" s="43"/>
      <c r="C21" s="20" t="s">
        <v>7</v>
      </c>
      <c r="D21" s="33" t="s">
        <v>27</v>
      </c>
      <c r="E21" s="24" t="s">
        <v>16</v>
      </c>
      <c r="F21" s="24">
        <v>3.2943292030001403E-2</v>
      </c>
      <c r="G21" s="24">
        <v>37.950672418561616</v>
      </c>
      <c r="H21" s="24">
        <v>37.950672418561616</v>
      </c>
      <c r="I21" s="27"/>
      <c r="J21" s="17" t="s">
        <v>135</v>
      </c>
      <c r="K21" s="27"/>
      <c r="L21" s="27"/>
      <c r="N21" s="17">
        <v>20</v>
      </c>
      <c r="O21" s="25">
        <v>4.6079999999999997</v>
      </c>
      <c r="P21" s="25">
        <v>0</v>
      </c>
      <c r="R21" s="25">
        <v>0</v>
      </c>
      <c r="S21" s="25">
        <v>4.059294253560167</v>
      </c>
    </row>
    <row r="22" spans="1:19" x14ac:dyDescent="0.35">
      <c r="A22" s="20" t="s">
        <v>28</v>
      </c>
      <c r="B22" s="43"/>
      <c r="C22" s="20" t="s">
        <v>7</v>
      </c>
      <c r="D22" s="33" t="s">
        <v>27</v>
      </c>
      <c r="E22" s="24" t="s">
        <v>14</v>
      </c>
      <c r="F22" s="24">
        <v>2.8346547858246868E-3</v>
      </c>
      <c r="G22" s="24">
        <v>3.2655223132700391</v>
      </c>
      <c r="H22" s="24">
        <v>3.2655223132700391</v>
      </c>
      <c r="I22" s="27"/>
      <c r="J22" s="17" t="s">
        <v>136</v>
      </c>
      <c r="K22" s="27"/>
      <c r="L22" s="27"/>
      <c r="N22" s="17">
        <v>21</v>
      </c>
      <c r="O22" s="25">
        <v>4.6079999999999997</v>
      </c>
      <c r="P22" s="25">
        <v>0</v>
      </c>
      <c r="R22" s="25">
        <v>0</v>
      </c>
      <c r="S22" s="25">
        <v>3.8600337268068614</v>
      </c>
    </row>
    <row r="23" spans="1:19" x14ac:dyDescent="0.35">
      <c r="A23" s="20" t="s">
        <v>29</v>
      </c>
      <c r="B23" s="43"/>
      <c r="C23" s="20" t="s">
        <v>7</v>
      </c>
      <c r="D23" s="33">
        <v>0</v>
      </c>
      <c r="E23" s="24"/>
      <c r="F23" s="24">
        <v>0</v>
      </c>
      <c r="G23" s="24">
        <v>0</v>
      </c>
      <c r="H23" s="24">
        <v>0</v>
      </c>
      <c r="I23" s="27"/>
      <c r="J23" s="17" t="s">
        <v>137</v>
      </c>
      <c r="K23" s="27"/>
      <c r="L23" s="27"/>
      <c r="N23" s="17">
        <v>22</v>
      </c>
      <c r="O23" s="25">
        <v>4.6079999999999997</v>
      </c>
      <c r="P23" s="25">
        <v>0</v>
      </c>
      <c r="R23" s="25">
        <v>0</v>
      </c>
      <c r="S23" s="25">
        <v>3.5216656810794871</v>
      </c>
    </row>
    <row r="24" spans="1:19" x14ac:dyDescent="0.35">
      <c r="A24" s="20" t="s">
        <v>30</v>
      </c>
      <c r="B24" s="43"/>
      <c r="C24" s="20" t="s">
        <v>7</v>
      </c>
      <c r="D24" s="33" t="s">
        <v>27</v>
      </c>
      <c r="E24" s="24" t="s">
        <v>14</v>
      </c>
      <c r="F24" s="24">
        <v>3.2507661381067177E-4</v>
      </c>
      <c r="G24" s="24">
        <v>0.37448825910989386</v>
      </c>
      <c r="H24" s="24">
        <v>0.37448825910989386</v>
      </c>
      <c r="N24" s="17">
        <v>23</v>
      </c>
      <c r="O24" s="25">
        <v>4.5239748060134488</v>
      </c>
      <c r="P24" s="25">
        <v>0</v>
      </c>
      <c r="R24" s="25">
        <v>0</v>
      </c>
      <c r="S24" s="25">
        <v>2.3039999999999998</v>
      </c>
    </row>
    <row r="25" spans="1:19" x14ac:dyDescent="0.35">
      <c r="A25" s="20" t="s">
        <v>31</v>
      </c>
      <c r="B25" s="43"/>
      <c r="C25" s="20" t="s">
        <v>10</v>
      </c>
      <c r="D25" s="33" t="s">
        <v>27</v>
      </c>
      <c r="E25" s="24" t="s">
        <v>14</v>
      </c>
      <c r="F25" s="24">
        <v>6.3084828996091871E-4</v>
      </c>
      <c r="G25" s="24">
        <v>0.72673723003497837</v>
      </c>
      <c r="H25" s="24">
        <v>0.72673723003497837</v>
      </c>
      <c r="N25" s="17">
        <v>24</v>
      </c>
      <c r="O25" s="25">
        <v>4.059294253560167</v>
      </c>
      <c r="P25" s="25">
        <v>0</v>
      </c>
      <c r="R25" s="25">
        <v>0</v>
      </c>
      <c r="S25" s="25">
        <v>2.3039999999999998</v>
      </c>
    </row>
    <row r="26" spans="1:19" x14ac:dyDescent="0.35">
      <c r="A26" s="20" t="s">
        <v>32</v>
      </c>
      <c r="B26" s="43"/>
      <c r="C26" s="20" t="s">
        <v>7</v>
      </c>
      <c r="D26" s="33">
        <v>0</v>
      </c>
      <c r="E26" s="24"/>
      <c r="F26" s="24">
        <v>0</v>
      </c>
      <c r="G26" s="24">
        <v>0</v>
      </c>
      <c r="H26" s="24">
        <v>0</v>
      </c>
      <c r="N26" s="17">
        <v>25</v>
      </c>
      <c r="O26" s="25">
        <v>3.8600337268068614</v>
      </c>
      <c r="P26" s="25">
        <v>0</v>
      </c>
      <c r="R26" s="25">
        <v>0</v>
      </c>
      <c r="S26" s="25">
        <v>2.3039999999999998</v>
      </c>
    </row>
    <row r="27" spans="1:19" x14ac:dyDescent="0.35">
      <c r="A27" s="20" t="s">
        <v>33</v>
      </c>
      <c r="B27" s="43"/>
      <c r="C27" s="20" t="s">
        <v>7</v>
      </c>
      <c r="D27" s="33">
        <v>5600</v>
      </c>
      <c r="E27" s="24" t="s">
        <v>14</v>
      </c>
      <c r="F27" s="24">
        <v>2.4415522963824416E-3</v>
      </c>
      <c r="G27" s="24">
        <v>2.8126682454325729</v>
      </c>
      <c r="H27" s="24">
        <v>2.8126682454325729</v>
      </c>
      <c r="N27" s="17">
        <v>26</v>
      </c>
      <c r="O27" s="25">
        <v>3.2655223132700391</v>
      </c>
      <c r="P27" s="25">
        <v>0</v>
      </c>
      <c r="R27" s="25">
        <v>0</v>
      </c>
      <c r="S27" s="25">
        <v>2.3039999999999998</v>
      </c>
    </row>
    <row r="28" spans="1:19" x14ac:dyDescent="0.35">
      <c r="A28" s="20" t="s">
        <v>34</v>
      </c>
      <c r="B28" s="43">
        <v>42278</v>
      </c>
      <c r="C28" s="20" t="s">
        <v>10</v>
      </c>
      <c r="D28" s="31">
        <v>0.36</v>
      </c>
      <c r="E28" s="24" t="s">
        <v>14</v>
      </c>
      <c r="F28" s="24">
        <v>4.1901420402327121E-3</v>
      </c>
      <c r="G28" s="24">
        <v>4.8270436303480837</v>
      </c>
      <c r="H28" s="24">
        <v>4.8270436303480837</v>
      </c>
      <c r="N28" s="17">
        <v>27</v>
      </c>
      <c r="O28" s="25">
        <v>3.2542489474752663</v>
      </c>
      <c r="P28" s="25">
        <v>0</v>
      </c>
      <c r="R28" s="25">
        <v>0</v>
      </c>
      <c r="S28" s="25">
        <v>2.3039999999999998</v>
      </c>
    </row>
    <row r="29" spans="1:19" x14ac:dyDescent="0.35">
      <c r="A29" s="20" t="s">
        <v>35</v>
      </c>
      <c r="B29" s="43"/>
      <c r="C29" s="20" t="s">
        <v>10</v>
      </c>
      <c r="D29" s="33" t="s">
        <v>27</v>
      </c>
      <c r="E29" s="24" t="s">
        <v>14</v>
      </c>
      <c r="F29" s="24">
        <v>7.0709612370164956E-4</v>
      </c>
      <c r="G29" s="24">
        <v>0.81457473450430029</v>
      </c>
      <c r="H29" s="24">
        <v>0.81457473450430029</v>
      </c>
      <c r="N29" s="17">
        <v>28</v>
      </c>
      <c r="O29" s="25">
        <v>2.8126682454325729</v>
      </c>
      <c r="P29" s="25">
        <v>0</v>
      </c>
      <c r="R29" s="25">
        <v>0</v>
      </c>
      <c r="S29" s="25">
        <v>2.3039999999999998</v>
      </c>
    </row>
    <row r="30" spans="1:19" x14ac:dyDescent="0.35">
      <c r="A30" s="20" t="s">
        <v>36</v>
      </c>
      <c r="B30" s="43"/>
      <c r="C30" s="22" t="s">
        <v>7</v>
      </c>
      <c r="D30" s="33" t="s">
        <v>27</v>
      </c>
      <c r="E30" s="24" t="s">
        <v>14</v>
      </c>
      <c r="F30" s="24">
        <v>9.5670524495891467E-4</v>
      </c>
      <c r="G30" s="24">
        <v>1.1021244421926697</v>
      </c>
      <c r="H30" s="24">
        <v>1.1021244421926697</v>
      </c>
      <c r="N30" s="17">
        <v>29</v>
      </c>
      <c r="O30" s="25">
        <v>2.3039999999999998</v>
      </c>
      <c r="P30" s="25">
        <v>0</v>
      </c>
      <c r="R30" s="25">
        <v>0</v>
      </c>
      <c r="S30" s="25">
        <v>2.3039999999999998</v>
      </c>
    </row>
    <row r="31" spans="1:19" x14ac:dyDescent="0.35">
      <c r="A31" s="20" t="s">
        <v>37</v>
      </c>
      <c r="B31" s="43"/>
      <c r="C31" s="22" t="s">
        <v>7</v>
      </c>
      <c r="D31" s="33">
        <v>0</v>
      </c>
      <c r="E31" s="24"/>
      <c r="F31" s="24">
        <v>0</v>
      </c>
      <c r="G31" s="24">
        <v>0</v>
      </c>
      <c r="H31" s="24">
        <v>0</v>
      </c>
      <c r="N31" s="17">
        <v>30</v>
      </c>
      <c r="O31" s="25">
        <v>2.3039999999999998</v>
      </c>
      <c r="P31" s="25">
        <v>0</v>
      </c>
      <c r="R31" s="25">
        <v>0</v>
      </c>
      <c r="S31" s="25">
        <v>2.3039999999999998</v>
      </c>
    </row>
    <row r="32" spans="1:19" x14ac:dyDescent="0.35">
      <c r="A32" s="20" t="s">
        <v>38</v>
      </c>
      <c r="B32" s="43"/>
      <c r="C32" s="22" t="s">
        <v>7</v>
      </c>
      <c r="D32" s="33">
        <v>0</v>
      </c>
      <c r="E32" s="24"/>
      <c r="F32" s="24">
        <v>0</v>
      </c>
      <c r="G32" s="24">
        <v>0</v>
      </c>
      <c r="H32" s="24">
        <v>0</v>
      </c>
      <c r="N32" s="17">
        <v>31</v>
      </c>
      <c r="O32" s="25">
        <v>2.3039999999999998</v>
      </c>
      <c r="P32" s="25">
        <v>0</v>
      </c>
      <c r="R32" s="25">
        <v>0</v>
      </c>
      <c r="S32" s="25">
        <v>2.3039999999999998</v>
      </c>
    </row>
    <row r="33" spans="1:19" x14ac:dyDescent="0.35">
      <c r="A33" s="20" t="s">
        <v>39</v>
      </c>
      <c r="B33" s="43"/>
      <c r="C33" s="22" t="s">
        <v>10</v>
      </c>
      <c r="D33" s="33">
        <v>0</v>
      </c>
      <c r="E33" s="24"/>
      <c r="F33" s="24">
        <v>0</v>
      </c>
      <c r="G33" s="24">
        <v>0</v>
      </c>
      <c r="H33" s="24">
        <v>0</v>
      </c>
      <c r="N33" s="17">
        <v>32</v>
      </c>
      <c r="O33" s="25">
        <v>2.3039999999999998</v>
      </c>
      <c r="P33" s="25">
        <v>0</v>
      </c>
      <c r="R33" s="25">
        <v>0</v>
      </c>
      <c r="S33" s="25">
        <v>2.3039999999999998</v>
      </c>
    </row>
    <row r="34" spans="1:19" x14ac:dyDescent="0.35">
      <c r="A34" s="20" t="s">
        <v>40</v>
      </c>
      <c r="B34" s="43"/>
      <c r="C34" s="20" t="s">
        <v>7</v>
      </c>
      <c r="D34" s="33" t="s">
        <v>27</v>
      </c>
      <c r="E34" s="24" t="s">
        <v>14</v>
      </c>
      <c r="F34" s="24">
        <v>6.6897220683128408E-4</v>
      </c>
      <c r="G34" s="24">
        <v>0.77065598226963927</v>
      </c>
      <c r="H34" s="24">
        <v>0.77065598226963927</v>
      </c>
      <c r="N34" s="17">
        <v>33</v>
      </c>
      <c r="O34" s="25">
        <v>2.3039999999999998</v>
      </c>
      <c r="P34" s="25">
        <v>0</v>
      </c>
      <c r="R34" s="25">
        <v>0</v>
      </c>
      <c r="S34" s="25">
        <v>2.3039999999999998</v>
      </c>
    </row>
    <row r="35" spans="1:19" x14ac:dyDescent="0.35">
      <c r="A35" s="20" t="s">
        <v>41</v>
      </c>
      <c r="B35" s="43"/>
      <c r="C35" s="20" t="s">
        <v>7</v>
      </c>
      <c r="D35" s="33" t="s">
        <v>27</v>
      </c>
      <c r="E35" s="24" t="s">
        <v>16</v>
      </c>
      <c r="F35" s="24">
        <v>0.14834130166002091</v>
      </c>
      <c r="G35" s="24">
        <v>170.88917951234407</v>
      </c>
      <c r="H35" s="24">
        <v>170.88917951234407</v>
      </c>
      <c r="N35" s="17">
        <v>34</v>
      </c>
      <c r="O35" s="25">
        <v>2.3039999999999998</v>
      </c>
      <c r="P35" s="25">
        <v>0</v>
      </c>
      <c r="R35" s="25">
        <v>0</v>
      </c>
      <c r="S35" s="25">
        <v>2.3039999999999998</v>
      </c>
    </row>
    <row r="36" spans="1:19" x14ac:dyDescent="0.35">
      <c r="A36" s="20" t="s">
        <v>42</v>
      </c>
      <c r="B36" s="43">
        <v>42279</v>
      </c>
      <c r="C36" s="20" t="s">
        <v>10</v>
      </c>
      <c r="D36" s="33">
        <v>1000</v>
      </c>
      <c r="E36" s="24" t="s">
        <v>14</v>
      </c>
      <c r="F36" s="24">
        <v>2E-3</v>
      </c>
      <c r="G36" s="24">
        <v>2.3039999999999998</v>
      </c>
      <c r="H36" s="24">
        <v>2.3039999999999998</v>
      </c>
      <c r="N36" s="17">
        <v>35</v>
      </c>
      <c r="O36" s="25">
        <v>2.3039999999999998</v>
      </c>
      <c r="P36" s="25">
        <v>0</v>
      </c>
      <c r="R36" s="25">
        <v>0</v>
      </c>
      <c r="S36" s="25">
        <v>2.3039999999999998</v>
      </c>
    </row>
    <row r="37" spans="1:19" x14ac:dyDescent="0.35">
      <c r="A37" s="20" t="s">
        <v>43</v>
      </c>
      <c r="B37" s="43"/>
      <c r="C37" s="34" t="s">
        <v>10</v>
      </c>
      <c r="D37" s="33">
        <v>7500</v>
      </c>
      <c r="E37" s="24" t="s">
        <v>14</v>
      </c>
      <c r="F37" s="24">
        <v>0</v>
      </c>
      <c r="G37" s="24">
        <v>0</v>
      </c>
      <c r="H37" s="24">
        <v>0</v>
      </c>
      <c r="N37" s="17">
        <v>36</v>
      </c>
      <c r="O37" s="25">
        <v>2.3039999999999998</v>
      </c>
      <c r="P37" s="25">
        <v>0</v>
      </c>
      <c r="R37" s="25">
        <v>0</v>
      </c>
      <c r="S37" s="25">
        <v>2.3039999999999998</v>
      </c>
    </row>
    <row r="38" spans="1:19" ht="29" x14ac:dyDescent="0.35">
      <c r="A38" s="20" t="s">
        <v>44</v>
      </c>
      <c r="B38" s="43"/>
      <c r="C38" s="22" t="s">
        <v>45</v>
      </c>
      <c r="D38" s="33" t="s">
        <v>27</v>
      </c>
      <c r="E38" s="24"/>
      <c r="F38" s="24">
        <v>3.471213930567524</v>
      </c>
      <c r="G38" s="24">
        <v>3998.8384480137879</v>
      </c>
      <c r="H38" s="24">
        <v>3998.8384480137879</v>
      </c>
      <c r="N38" s="17">
        <v>37</v>
      </c>
      <c r="O38" s="25">
        <v>2.3039999999999998</v>
      </c>
      <c r="P38" s="25">
        <v>0</v>
      </c>
      <c r="R38" s="25">
        <v>0</v>
      </c>
      <c r="S38" s="25">
        <v>2.3039999999999998</v>
      </c>
    </row>
    <row r="39" spans="1:19" x14ac:dyDescent="0.35">
      <c r="A39" s="44" t="s">
        <v>46</v>
      </c>
      <c r="B39" s="43"/>
      <c r="C39" s="45" t="s">
        <v>7</v>
      </c>
      <c r="D39" s="33">
        <v>650</v>
      </c>
      <c r="E39" s="24" t="s">
        <v>14</v>
      </c>
      <c r="F39" s="24">
        <v>2E-3</v>
      </c>
      <c r="G39" s="24">
        <v>2.3039999999999998</v>
      </c>
      <c r="H39" s="24">
        <v>4.6079999999999997</v>
      </c>
      <c r="N39" s="17">
        <v>38</v>
      </c>
      <c r="O39" s="25">
        <v>2.3039999999999998</v>
      </c>
      <c r="P39" s="25">
        <v>0</v>
      </c>
      <c r="R39" s="25">
        <v>0</v>
      </c>
      <c r="S39" s="25">
        <v>1.1021244421926697</v>
      </c>
    </row>
    <row r="40" spans="1:19" x14ac:dyDescent="0.35">
      <c r="A40" s="44"/>
      <c r="B40" s="43"/>
      <c r="C40" s="45"/>
      <c r="D40" s="33">
        <v>2400</v>
      </c>
      <c r="E40" s="24" t="s">
        <v>14</v>
      </c>
      <c r="F40" s="24">
        <v>2E-3</v>
      </c>
      <c r="G40" s="24">
        <v>2.3039999999999998</v>
      </c>
      <c r="H40" s="24"/>
      <c r="N40" s="17">
        <v>39</v>
      </c>
      <c r="O40" s="25">
        <v>1.1021244421926697</v>
      </c>
      <c r="P40" s="25">
        <v>0</v>
      </c>
      <c r="R40" s="25">
        <v>0</v>
      </c>
      <c r="S40" s="25">
        <v>0.81457473450430029</v>
      </c>
    </row>
    <row r="41" spans="1:19" x14ac:dyDescent="0.35">
      <c r="A41" s="44" t="s">
        <v>47</v>
      </c>
      <c r="B41" s="43"/>
      <c r="C41" s="45" t="s">
        <v>7</v>
      </c>
      <c r="D41" s="33">
        <v>900</v>
      </c>
      <c r="E41" s="24" t="s">
        <v>16</v>
      </c>
      <c r="F41" s="24">
        <v>2E-3</v>
      </c>
      <c r="G41" s="24">
        <v>2.3039999999999998</v>
      </c>
      <c r="H41" s="24">
        <v>4.6079999999999997</v>
      </c>
      <c r="N41" s="17">
        <v>40</v>
      </c>
      <c r="O41" s="25">
        <v>0.77065598226963927</v>
      </c>
      <c r="P41" s="25" t="s">
        <v>0</v>
      </c>
      <c r="R41" s="25">
        <v>0</v>
      </c>
      <c r="S41" s="25">
        <v>0.77065598226963927</v>
      </c>
    </row>
    <row r="42" spans="1:19" x14ac:dyDescent="0.35">
      <c r="A42" s="44"/>
      <c r="B42" s="43"/>
      <c r="C42" s="45"/>
      <c r="D42" s="33">
        <v>100</v>
      </c>
      <c r="E42" s="24" t="s">
        <v>8</v>
      </c>
      <c r="F42" s="24">
        <v>2E-3</v>
      </c>
      <c r="G42" s="24">
        <v>2.3039999999999998</v>
      </c>
      <c r="H42" s="24"/>
      <c r="N42" s="17">
        <v>41</v>
      </c>
      <c r="O42" s="25">
        <v>0.38986366432236363</v>
      </c>
      <c r="P42" s="25" t="s">
        <v>0</v>
      </c>
      <c r="R42" s="25">
        <v>0</v>
      </c>
      <c r="S42" s="25">
        <v>0</v>
      </c>
    </row>
    <row r="43" spans="1:19" x14ac:dyDescent="0.35">
      <c r="A43" s="44" t="s">
        <v>48</v>
      </c>
      <c r="B43" s="43"/>
      <c r="C43" s="45" t="s">
        <v>7</v>
      </c>
      <c r="D43" s="33">
        <v>550</v>
      </c>
      <c r="E43" s="24" t="s">
        <v>14</v>
      </c>
      <c r="F43" s="24">
        <v>2E-3</v>
      </c>
      <c r="G43" s="24">
        <v>2.3039999999999998</v>
      </c>
      <c r="H43" s="24">
        <v>6.911999999999999</v>
      </c>
      <c r="N43" s="17">
        <v>42</v>
      </c>
      <c r="O43" s="25">
        <v>0.37448825910989386</v>
      </c>
      <c r="P43" s="25" t="s">
        <v>0</v>
      </c>
      <c r="R43" s="25">
        <v>0</v>
      </c>
      <c r="S43" s="25">
        <v>0</v>
      </c>
    </row>
    <row r="44" spans="1:19" x14ac:dyDescent="0.35">
      <c r="A44" s="44"/>
      <c r="B44" s="43"/>
      <c r="C44" s="45"/>
      <c r="D44" s="33">
        <v>2900</v>
      </c>
      <c r="E44" s="24" t="s">
        <v>14</v>
      </c>
      <c r="F44" s="24">
        <v>2E-3</v>
      </c>
      <c r="G44" s="24">
        <v>2.3039999999999998</v>
      </c>
      <c r="H44" s="24"/>
      <c r="N44" s="17">
        <v>43</v>
      </c>
      <c r="O44" s="25">
        <v>0</v>
      </c>
      <c r="P44" s="25" t="s">
        <v>0</v>
      </c>
      <c r="R44" s="25">
        <v>0</v>
      </c>
      <c r="S44" s="25">
        <v>0</v>
      </c>
    </row>
    <row r="45" spans="1:19" x14ac:dyDescent="0.35">
      <c r="A45" s="44"/>
      <c r="B45" s="43"/>
      <c r="C45" s="45"/>
      <c r="D45" s="33">
        <v>155</v>
      </c>
      <c r="E45" s="24" t="s">
        <v>49</v>
      </c>
      <c r="F45" s="24">
        <v>2E-3</v>
      </c>
      <c r="G45" s="24">
        <v>2.3039999999999998</v>
      </c>
      <c r="H45" s="24"/>
      <c r="N45" s="17">
        <v>44</v>
      </c>
      <c r="O45" s="25">
        <v>0</v>
      </c>
      <c r="P45" s="25" t="s">
        <v>0</v>
      </c>
      <c r="R45" s="25">
        <v>0</v>
      </c>
      <c r="S45" s="25">
        <v>0</v>
      </c>
    </row>
    <row r="46" spans="1:19" x14ac:dyDescent="0.35">
      <c r="A46" s="20" t="s">
        <v>50</v>
      </c>
      <c r="B46" s="43">
        <v>42282</v>
      </c>
      <c r="C46" s="22" t="s">
        <v>10</v>
      </c>
      <c r="D46" s="33">
        <v>30</v>
      </c>
      <c r="E46" s="24" t="s">
        <v>14</v>
      </c>
      <c r="F46" s="24">
        <v>2E-3</v>
      </c>
      <c r="G46" s="24">
        <v>2.3039999999999998</v>
      </c>
      <c r="H46" s="24">
        <v>2.3039999999999998</v>
      </c>
      <c r="N46" s="17">
        <v>45</v>
      </c>
      <c r="O46" s="25">
        <v>0</v>
      </c>
      <c r="P46" s="25" t="s">
        <v>0</v>
      </c>
      <c r="R46" s="25">
        <v>0</v>
      </c>
      <c r="S46" s="25">
        <v>0</v>
      </c>
    </row>
    <row r="47" spans="1:19" x14ac:dyDescent="0.35">
      <c r="A47" s="20" t="s">
        <v>51</v>
      </c>
      <c r="B47" s="43"/>
      <c r="C47" s="22" t="s">
        <v>7</v>
      </c>
      <c r="D47" s="33">
        <v>150</v>
      </c>
      <c r="E47" s="24" t="s">
        <v>14</v>
      </c>
      <c r="F47" s="24">
        <v>2E-3</v>
      </c>
      <c r="G47" s="24">
        <v>2.3039999999999998</v>
      </c>
      <c r="H47" s="24">
        <v>2.3039999999999998</v>
      </c>
      <c r="N47" s="17">
        <v>46</v>
      </c>
      <c r="O47" s="25">
        <v>0</v>
      </c>
      <c r="P47" s="25" t="s">
        <v>0</v>
      </c>
      <c r="R47" s="25">
        <v>0</v>
      </c>
      <c r="S47" s="25">
        <v>0</v>
      </c>
    </row>
    <row r="48" spans="1:19" x14ac:dyDescent="0.35">
      <c r="A48" s="44" t="s">
        <v>52</v>
      </c>
      <c r="B48" s="43"/>
      <c r="C48" s="45" t="s">
        <v>7</v>
      </c>
      <c r="D48" s="33">
        <v>200</v>
      </c>
      <c r="E48" s="24" t="s">
        <v>14</v>
      </c>
      <c r="F48" s="24">
        <v>2E-3</v>
      </c>
      <c r="G48" s="24">
        <v>2.3039999999999998</v>
      </c>
      <c r="H48" s="24">
        <v>9.2159999999999993</v>
      </c>
      <c r="N48" s="17">
        <v>47</v>
      </c>
      <c r="O48" s="25">
        <v>0</v>
      </c>
      <c r="P48" s="25" t="s">
        <v>0</v>
      </c>
      <c r="R48" s="25">
        <v>0</v>
      </c>
      <c r="S48" s="25">
        <v>0</v>
      </c>
    </row>
    <row r="49" spans="1:19" x14ac:dyDescent="0.35">
      <c r="A49" s="44"/>
      <c r="B49" s="43"/>
      <c r="C49" s="45"/>
      <c r="D49" s="33">
        <v>30</v>
      </c>
      <c r="E49" s="24" t="s">
        <v>8</v>
      </c>
      <c r="F49" s="24">
        <v>2E-3</v>
      </c>
      <c r="G49" s="24">
        <v>2.3039999999999998</v>
      </c>
      <c r="H49" s="24"/>
      <c r="N49" s="17">
        <v>48</v>
      </c>
      <c r="O49" s="25">
        <v>0</v>
      </c>
      <c r="P49" s="25" t="s">
        <v>0</v>
      </c>
      <c r="R49" s="25">
        <v>0</v>
      </c>
      <c r="S49" s="25">
        <v>0</v>
      </c>
    </row>
    <row r="50" spans="1:19" x14ac:dyDescent="0.35">
      <c r="A50" s="44"/>
      <c r="B50" s="43"/>
      <c r="C50" s="45"/>
      <c r="D50" s="33">
        <v>45</v>
      </c>
      <c r="E50" s="24" t="s">
        <v>8</v>
      </c>
      <c r="F50" s="24">
        <v>2E-3</v>
      </c>
      <c r="G50" s="24">
        <v>2.3039999999999998</v>
      </c>
      <c r="H50" s="24"/>
      <c r="N50" s="17">
        <v>49</v>
      </c>
      <c r="O50" s="25">
        <v>0</v>
      </c>
      <c r="P50" s="25" t="s">
        <v>0</v>
      </c>
      <c r="R50" s="25" t="s">
        <v>0</v>
      </c>
      <c r="S50" s="25">
        <v>0</v>
      </c>
    </row>
    <row r="51" spans="1:19" x14ac:dyDescent="0.35">
      <c r="A51" s="44"/>
      <c r="B51" s="43"/>
      <c r="C51" s="45"/>
      <c r="D51" s="33">
        <v>51</v>
      </c>
      <c r="E51" s="24" t="s">
        <v>8</v>
      </c>
      <c r="F51" s="24">
        <v>2E-3</v>
      </c>
      <c r="G51" s="24">
        <v>2.3039999999999998</v>
      </c>
      <c r="H51" s="24"/>
      <c r="N51" s="17">
        <v>50</v>
      </c>
      <c r="O51" s="25">
        <v>0</v>
      </c>
      <c r="P51" s="25" t="s">
        <v>0</v>
      </c>
      <c r="R51" s="25" t="s">
        <v>0</v>
      </c>
      <c r="S51" s="25">
        <v>0</v>
      </c>
    </row>
    <row r="52" spans="1:19" x14ac:dyDescent="0.35">
      <c r="A52" s="44" t="s">
        <v>53</v>
      </c>
      <c r="B52" s="43"/>
      <c r="C52" s="44" t="s">
        <v>10</v>
      </c>
      <c r="D52" s="31">
        <v>8000</v>
      </c>
      <c r="E52" s="24" t="s">
        <v>14</v>
      </c>
      <c r="F52" s="24">
        <v>9.2981527271087001E-3</v>
      </c>
      <c r="G52" s="24">
        <v>10.711471941629222</v>
      </c>
      <c r="H52" s="24">
        <v>19.927471941629221</v>
      </c>
      <c r="N52" s="17">
        <v>51</v>
      </c>
      <c r="O52" s="25">
        <v>0</v>
      </c>
      <c r="P52" s="25" t="s">
        <v>0</v>
      </c>
      <c r="R52" s="25" t="s">
        <v>0</v>
      </c>
      <c r="S52" s="25">
        <v>0</v>
      </c>
    </row>
    <row r="53" spans="1:19" x14ac:dyDescent="0.35">
      <c r="A53" s="44"/>
      <c r="B53" s="43"/>
      <c r="C53" s="44"/>
      <c r="D53" s="33">
        <v>700</v>
      </c>
      <c r="E53" s="24" t="s">
        <v>14</v>
      </c>
      <c r="F53" s="24">
        <v>2E-3</v>
      </c>
      <c r="G53" s="24">
        <v>2.3039999999999998</v>
      </c>
      <c r="H53" s="24"/>
      <c r="N53" s="17">
        <v>52</v>
      </c>
      <c r="O53" s="25">
        <v>0</v>
      </c>
      <c r="P53" s="25" t="s">
        <v>0</v>
      </c>
      <c r="R53" s="25" t="s">
        <v>0</v>
      </c>
      <c r="S53" s="25">
        <v>0</v>
      </c>
    </row>
    <row r="54" spans="1:19" x14ac:dyDescent="0.35">
      <c r="A54" s="44"/>
      <c r="B54" s="43"/>
      <c r="C54" s="44"/>
      <c r="D54" s="33">
        <v>5000</v>
      </c>
      <c r="E54" s="24" t="s">
        <v>14</v>
      </c>
      <c r="F54" s="24">
        <v>2E-3</v>
      </c>
      <c r="G54" s="24">
        <v>2.3039999999999998</v>
      </c>
      <c r="H54" s="24"/>
      <c r="N54" s="17">
        <v>53</v>
      </c>
      <c r="O54" s="25">
        <v>0</v>
      </c>
      <c r="P54" s="25" t="s">
        <v>0</v>
      </c>
      <c r="R54" s="25" t="s">
        <v>0</v>
      </c>
      <c r="S54" s="25">
        <v>0</v>
      </c>
    </row>
    <row r="55" spans="1:19" x14ac:dyDescent="0.35">
      <c r="A55" s="44"/>
      <c r="B55" s="43"/>
      <c r="C55" s="44"/>
      <c r="D55" s="33">
        <v>60</v>
      </c>
      <c r="E55" s="24" t="s">
        <v>14</v>
      </c>
      <c r="F55" s="24">
        <v>2E-3</v>
      </c>
      <c r="G55" s="24">
        <v>2.3039999999999998</v>
      </c>
      <c r="H55" s="24"/>
      <c r="N55" s="17">
        <v>54</v>
      </c>
      <c r="O55" s="25">
        <v>0</v>
      </c>
      <c r="P55" s="25" t="s">
        <v>0</v>
      </c>
      <c r="R55" s="25" t="s">
        <v>0</v>
      </c>
      <c r="S55" s="25">
        <v>0</v>
      </c>
    </row>
    <row r="56" spans="1:19" x14ac:dyDescent="0.35">
      <c r="A56" s="44"/>
      <c r="B56" s="43"/>
      <c r="C56" s="44"/>
      <c r="D56" s="33">
        <v>2200</v>
      </c>
      <c r="E56" s="24" t="s">
        <v>14</v>
      </c>
      <c r="F56" s="24">
        <v>2E-3</v>
      </c>
      <c r="G56" s="24">
        <v>2.3039999999999998</v>
      </c>
      <c r="H56" s="24"/>
      <c r="N56" s="17">
        <v>55</v>
      </c>
      <c r="O56" s="25">
        <v>0</v>
      </c>
      <c r="P56" s="25" t="s">
        <v>0</v>
      </c>
      <c r="R56" s="25" t="s">
        <v>0</v>
      </c>
      <c r="S56" s="25">
        <v>0</v>
      </c>
    </row>
    <row r="57" spans="1:19" x14ac:dyDescent="0.35">
      <c r="A57" s="20" t="s">
        <v>54</v>
      </c>
      <c r="B57" s="43"/>
      <c r="C57" s="20" t="s">
        <v>10</v>
      </c>
      <c r="D57" s="33">
        <v>0</v>
      </c>
      <c r="E57" s="24"/>
      <c r="F57" s="24">
        <v>0</v>
      </c>
      <c r="G57" s="24">
        <v>0</v>
      </c>
      <c r="H57" s="24">
        <v>0</v>
      </c>
      <c r="N57" s="17">
        <v>56</v>
      </c>
      <c r="O57" s="25">
        <v>0</v>
      </c>
      <c r="P57" s="25" t="s">
        <v>0</v>
      </c>
      <c r="R57" s="25" t="s">
        <v>0</v>
      </c>
      <c r="S57" s="25">
        <v>0</v>
      </c>
    </row>
    <row r="58" spans="1:19" x14ac:dyDescent="0.35">
      <c r="A58" s="20" t="s">
        <v>55</v>
      </c>
      <c r="B58" s="43"/>
      <c r="C58" s="20" t="s">
        <v>7</v>
      </c>
      <c r="D58" s="33">
        <v>44</v>
      </c>
      <c r="E58" s="24" t="s">
        <v>14</v>
      </c>
      <c r="F58" s="24">
        <v>2E-3</v>
      </c>
      <c r="G58" s="24">
        <v>2.3039999999999998</v>
      </c>
      <c r="H58" s="24">
        <v>2.3039999999999998</v>
      </c>
      <c r="N58" s="17">
        <v>57</v>
      </c>
      <c r="O58" s="25" t="s">
        <v>0</v>
      </c>
      <c r="P58" s="25" t="s">
        <v>0</v>
      </c>
      <c r="R58" s="25" t="s">
        <v>0</v>
      </c>
      <c r="S58" s="25">
        <v>0</v>
      </c>
    </row>
    <row r="59" spans="1:19" x14ac:dyDescent="0.35">
      <c r="A59" s="20" t="s">
        <v>56</v>
      </c>
      <c r="B59" s="43"/>
      <c r="C59" s="20" t="s">
        <v>7</v>
      </c>
      <c r="D59" s="33">
        <v>1800</v>
      </c>
      <c r="E59" s="24" t="s">
        <v>14</v>
      </c>
      <c r="F59" s="24">
        <v>2E-3</v>
      </c>
      <c r="G59" s="24">
        <v>2.3039999999999998</v>
      </c>
      <c r="H59" s="24">
        <v>2.3039999999999998</v>
      </c>
      <c r="N59" s="17">
        <v>58</v>
      </c>
      <c r="O59" s="25" t="s">
        <v>0</v>
      </c>
      <c r="P59" s="25" t="s">
        <v>0</v>
      </c>
      <c r="R59" s="25" t="s">
        <v>0</v>
      </c>
      <c r="S59" s="25">
        <v>0</v>
      </c>
    </row>
    <row r="60" spans="1:19" x14ac:dyDescent="0.35">
      <c r="A60" s="20" t="s">
        <v>57</v>
      </c>
      <c r="B60" s="43"/>
      <c r="C60" s="20" t="s">
        <v>7</v>
      </c>
      <c r="D60" s="33">
        <v>18000</v>
      </c>
      <c r="E60" s="24" t="s">
        <v>14</v>
      </c>
      <c r="F60" s="24">
        <v>1.5469290907336236E-2</v>
      </c>
      <c r="G60" s="24">
        <v>17.820623125251345</v>
      </c>
      <c r="H60" s="24">
        <v>17.820623125251345</v>
      </c>
      <c r="N60" s="17">
        <v>59</v>
      </c>
      <c r="O60" s="25" t="s">
        <v>0</v>
      </c>
      <c r="P60" s="25" t="s">
        <v>0</v>
      </c>
      <c r="R60" s="25" t="s">
        <v>0</v>
      </c>
      <c r="S60" s="25">
        <v>0</v>
      </c>
    </row>
    <row r="61" spans="1:19" x14ac:dyDescent="0.35">
      <c r="A61" s="20" t="s">
        <v>58</v>
      </c>
      <c r="B61" s="43"/>
      <c r="C61" s="20" t="s">
        <v>7</v>
      </c>
      <c r="D61" s="33">
        <v>6500</v>
      </c>
      <c r="E61" s="24" t="s">
        <v>14</v>
      </c>
      <c r="F61" s="24">
        <v>2E-3</v>
      </c>
      <c r="G61" s="24">
        <v>2.3039999999999998</v>
      </c>
      <c r="H61" s="24">
        <v>2.3039999999999998</v>
      </c>
      <c r="N61" s="17">
        <v>60</v>
      </c>
      <c r="O61" s="25" t="s">
        <v>0</v>
      </c>
      <c r="P61" s="25" t="s">
        <v>0</v>
      </c>
      <c r="R61" s="25" t="s">
        <v>0</v>
      </c>
      <c r="S61" s="25">
        <v>0</v>
      </c>
    </row>
    <row r="62" spans="1:19" x14ac:dyDescent="0.35">
      <c r="A62" s="20" t="s">
        <v>59</v>
      </c>
      <c r="B62" s="43"/>
      <c r="C62" s="20" t="s">
        <v>10</v>
      </c>
      <c r="D62" s="33">
        <v>370</v>
      </c>
      <c r="E62" s="24" t="s">
        <v>14</v>
      </c>
      <c r="F62" s="24">
        <v>2E-3</v>
      </c>
      <c r="G62" s="24">
        <v>2.3039999999999998</v>
      </c>
      <c r="H62" s="24">
        <v>2.3039999999999998</v>
      </c>
      <c r="N62" s="17">
        <v>61</v>
      </c>
      <c r="O62" s="25" t="s">
        <v>0</v>
      </c>
      <c r="P62" s="25" t="s">
        <v>0</v>
      </c>
      <c r="R62" s="25" t="s">
        <v>0</v>
      </c>
      <c r="S62" s="25">
        <v>0</v>
      </c>
    </row>
    <row r="63" spans="1:19" x14ac:dyDescent="0.35">
      <c r="A63" s="20" t="s">
        <v>60</v>
      </c>
      <c r="B63" s="43"/>
      <c r="C63" s="20" t="s">
        <v>10</v>
      </c>
      <c r="D63" s="33">
        <v>0</v>
      </c>
      <c r="E63" s="24"/>
      <c r="F63" s="24">
        <v>0</v>
      </c>
      <c r="G63" s="24">
        <v>0</v>
      </c>
      <c r="H63" s="24">
        <v>0</v>
      </c>
      <c r="N63" s="17">
        <v>62</v>
      </c>
      <c r="O63" s="25" t="s">
        <v>0</v>
      </c>
      <c r="P63" s="25" t="s">
        <v>0</v>
      </c>
      <c r="R63" s="25" t="s">
        <v>0</v>
      </c>
      <c r="S63" s="25">
        <v>0</v>
      </c>
    </row>
    <row r="64" spans="1:19" x14ac:dyDescent="0.35">
      <c r="A64" s="44" t="s">
        <v>61</v>
      </c>
      <c r="B64" s="43"/>
      <c r="C64" s="44" t="s">
        <v>10</v>
      </c>
      <c r="D64" s="33">
        <v>32000</v>
      </c>
      <c r="E64" s="24" t="s">
        <v>14</v>
      </c>
      <c r="F64" s="24">
        <v>1.5904376115341706E-2</v>
      </c>
      <c r="G64" s="24">
        <v>18.321841284873646</v>
      </c>
      <c r="H64" s="24">
        <v>20.625841284873644</v>
      </c>
      <c r="N64" s="17">
        <v>63</v>
      </c>
      <c r="O64" s="25" t="s">
        <v>0</v>
      </c>
      <c r="P64" s="25" t="s">
        <v>0</v>
      </c>
      <c r="R64" s="25" t="s">
        <v>0</v>
      </c>
      <c r="S64" s="25">
        <v>0</v>
      </c>
    </row>
    <row r="65" spans="1:19" x14ac:dyDescent="0.35">
      <c r="A65" s="44"/>
      <c r="B65" s="43"/>
      <c r="C65" s="44"/>
      <c r="D65" s="33">
        <v>160</v>
      </c>
      <c r="E65" s="24" t="s">
        <v>14</v>
      </c>
      <c r="F65" s="24">
        <v>2E-3</v>
      </c>
      <c r="G65" s="24">
        <v>2.3039999999999998</v>
      </c>
      <c r="H65" s="24"/>
      <c r="N65" s="17">
        <v>64</v>
      </c>
      <c r="O65" s="25" t="s">
        <v>0</v>
      </c>
      <c r="P65" s="25" t="s">
        <v>0</v>
      </c>
      <c r="R65" s="25" t="s">
        <v>0</v>
      </c>
      <c r="S65" s="25">
        <v>0</v>
      </c>
    </row>
    <row r="66" spans="1:19" x14ac:dyDescent="0.35">
      <c r="A66" s="44" t="s">
        <v>62</v>
      </c>
      <c r="B66" s="43">
        <v>42283</v>
      </c>
      <c r="C66" s="44" t="s">
        <v>7</v>
      </c>
      <c r="D66" s="31">
        <v>13000</v>
      </c>
      <c r="E66" s="24" t="s">
        <v>16</v>
      </c>
      <c r="F66" s="24">
        <v>7.6225327303952178E-2</v>
      </c>
      <c r="G66" s="24">
        <v>87.811577054152906</v>
      </c>
      <c r="H66" s="24">
        <v>94.723577054152912</v>
      </c>
      <c r="N66" s="17">
        <v>65</v>
      </c>
      <c r="O66" s="25" t="s">
        <v>0</v>
      </c>
      <c r="P66" s="25" t="s">
        <v>0</v>
      </c>
      <c r="R66" s="25" t="s">
        <v>0</v>
      </c>
      <c r="S66" s="25">
        <v>0</v>
      </c>
    </row>
    <row r="67" spans="1:19" x14ac:dyDescent="0.35">
      <c r="A67" s="44"/>
      <c r="B67" s="43"/>
      <c r="C67" s="44"/>
      <c r="D67" s="33">
        <v>700</v>
      </c>
      <c r="E67" s="24" t="s">
        <v>14</v>
      </c>
      <c r="F67" s="24">
        <v>2E-3</v>
      </c>
      <c r="G67" s="24">
        <v>2.3039999999999998</v>
      </c>
      <c r="H67" s="24"/>
      <c r="N67" s="17">
        <v>66</v>
      </c>
      <c r="O67" s="25" t="s">
        <v>0</v>
      </c>
      <c r="P67" s="25" t="s">
        <v>0</v>
      </c>
      <c r="R67" s="25" t="s">
        <v>0</v>
      </c>
      <c r="S67" s="25">
        <v>0</v>
      </c>
    </row>
    <row r="68" spans="1:19" x14ac:dyDescent="0.35">
      <c r="A68" s="44"/>
      <c r="B68" s="43"/>
      <c r="C68" s="44"/>
      <c r="D68" s="33">
        <v>2000</v>
      </c>
      <c r="E68" s="24" t="s">
        <v>14</v>
      </c>
      <c r="F68" s="24">
        <v>2E-3</v>
      </c>
      <c r="G68" s="24">
        <v>2.3039999999999998</v>
      </c>
      <c r="H68" s="24"/>
      <c r="N68" s="17">
        <v>67</v>
      </c>
      <c r="O68" s="25" t="s">
        <v>0</v>
      </c>
      <c r="P68" s="25" t="s">
        <v>0</v>
      </c>
      <c r="R68" s="25" t="s">
        <v>0</v>
      </c>
      <c r="S68" s="25">
        <v>0</v>
      </c>
    </row>
    <row r="69" spans="1:19" x14ac:dyDescent="0.35">
      <c r="A69" s="44"/>
      <c r="B69" s="43"/>
      <c r="C69" s="44"/>
      <c r="D69" s="33">
        <v>200</v>
      </c>
      <c r="E69" s="24" t="s">
        <v>14</v>
      </c>
      <c r="F69" s="24">
        <v>2E-3</v>
      </c>
      <c r="G69" s="24">
        <v>2.3039999999999998</v>
      </c>
      <c r="H69" s="24"/>
      <c r="N69" s="17">
        <v>68</v>
      </c>
      <c r="O69" s="25" t="s">
        <v>0</v>
      </c>
      <c r="P69" s="25" t="s">
        <v>0</v>
      </c>
      <c r="R69" s="25" t="s">
        <v>0</v>
      </c>
      <c r="S69" s="25">
        <v>0</v>
      </c>
    </row>
    <row r="70" spans="1:19" x14ac:dyDescent="0.35">
      <c r="A70" s="44" t="s">
        <v>63</v>
      </c>
      <c r="B70" s="43"/>
      <c r="C70" s="44" t="s">
        <v>7</v>
      </c>
      <c r="D70" s="33">
        <v>18000</v>
      </c>
      <c r="E70" s="24" t="s">
        <v>16</v>
      </c>
      <c r="F70" s="24">
        <v>1.3507237211865116E-3</v>
      </c>
      <c r="G70" s="24">
        <v>1.5560337268068614</v>
      </c>
      <c r="H70" s="24">
        <v>3.8600337268068614</v>
      </c>
      <c r="N70" s="17">
        <v>69</v>
      </c>
      <c r="O70" s="25" t="s">
        <v>0</v>
      </c>
      <c r="P70" s="25" t="s">
        <v>0</v>
      </c>
      <c r="R70" s="25" t="s">
        <v>0</v>
      </c>
      <c r="S70" s="25">
        <v>0</v>
      </c>
    </row>
    <row r="71" spans="1:19" x14ac:dyDescent="0.35">
      <c r="A71" s="44"/>
      <c r="B71" s="43"/>
      <c r="C71" s="44"/>
      <c r="D71" s="33">
        <v>7000</v>
      </c>
      <c r="E71" s="24" t="s">
        <v>14</v>
      </c>
      <c r="F71" s="24">
        <v>2E-3</v>
      </c>
      <c r="G71" s="24">
        <v>2.3039999999999998</v>
      </c>
      <c r="H71" s="24"/>
      <c r="N71" s="17">
        <v>70</v>
      </c>
      <c r="O71" s="25" t="s">
        <v>0</v>
      </c>
      <c r="P71" s="25" t="s">
        <v>0</v>
      </c>
      <c r="R71" s="25" t="s">
        <v>0</v>
      </c>
      <c r="S71" s="25">
        <v>0</v>
      </c>
    </row>
    <row r="72" spans="1:19" x14ac:dyDescent="0.35">
      <c r="A72" s="44" t="s">
        <v>64</v>
      </c>
      <c r="B72" s="43"/>
      <c r="C72" s="44" t="s">
        <v>7</v>
      </c>
      <c r="D72" s="31">
        <v>13000</v>
      </c>
      <c r="E72" s="24" t="s">
        <v>16</v>
      </c>
      <c r="F72" s="24">
        <v>1.34607604106875E-2</v>
      </c>
      <c r="G72" s="24">
        <v>15.506795993111998</v>
      </c>
      <c r="H72" s="24">
        <v>17.810795993111999</v>
      </c>
      <c r="N72" s="17">
        <v>71</v>
      </c>
      <c r="O72" s="25" t="s">
        <v>0</v>
      </c>
      <c r="P72" s="25" t="s">
        <v>0</v>
      </c>
      <c r="R72" s="25" t="s">
        <v>0</v>
      </c>
      <c r="S72" s="25">
        <v>0</v>
      </c>
    </row>
    <row r="73" spans="1:19" x14ac:dyDescent="0.35">
      <c r="A73" s="44"/>
      <c r="B73" s="43"/>
      <c r="C73" s="44"/>
      <c r="D73" s="35">
        <v>6000</v>
      </c>
      <c r="E73" s="24" t="s">
        <v>14</v>
      </c>
      <c r="F73" s="24">
        <v>2E-3</v>
      </c>
      <c r="G73" s="24">
        <v>2.3039999999999998</v>
      </c>
      <c r="H73" s="24"/>
      <c r="N73" s="17">
        <v>72</v>
      </c>
      <c r="O73" s="25" t="s">
        <v>0</v>
      </c>
      <c r="P73" s="25" t="s">
        <v>0</v>
      </c>
      <c r="R73" s="25" t="s">
        <v>0</v>
      </c>
      <c r="S73" s="25">
        <v>0</v>
      </c>
    </row>
    <row r="74" spans="1:19" x14ac:dyDescent="0.35">
      <c r="A74" s="44" t="s">
        <v>65</v>
      </c>
      <c r="B74" s="43"/>
      <c r="C74" s="44" t="s">
        <v>7</v>
      </c>
      <c r="D74" s="31">
        <v>22000</v>
      </c>
      <c r="E74" s="24" t="s">
        <v>14</v>
      </c>
      <c r="F74" s="24">
        <v>2.9763319727377623E-3</v>
      </c>
      <c r="G74" s="24">
        <v>3.428734432593902</v>
      </c>
      <c r="H74" s="24">
        <v>10.340734432593901</v>
      </c>
      <c r="N74" s="17">
        <v>73</v>
      </c>
      <c r="O74" s="25" t="s">
        <v>0</v>
      </c>
      <c r="P74" s="25" t="s">
        <v>0</v>
      </c>
      <c r="R74" s="25" t="s">
        <v>0</v>
      </c>
      <c r="S74" s="25">
        <v>0</v>
      </c>
    </row>
    <row r="75" spans="1:19" x14ac:dyDescent="0.35">
      <c r="A75" s="44"/>
      <c r="B75" s="43"/>
      <c r="C75" s="44"/>
      <c r="D75" s="33">
        <v>300</v>
      </c>
      <c r="E75" s="24" t="s">
        <v>14</v>
      </c>
      <c r="F75" s="24">
        <v>2E-3</v>
      </c>
      <c r="G75" s="24">
        <v>2.3039999999999998</v>
      </c>
      <c r="H75" s="24"/>
      <c r="N75" s="17">
        <v>74</v>
      </c>
      <c r="O75" s="25" t="s">
        <v>0</v>
      </c>
      <c r="P75" s="25" t="s">
        <v>0</v>
      </c>
      <c r="R75" s="25" t="s">
        <v>0</v>
      </c>
      <c r="S75" s="25">
        <v>0</v>
      </c>
    </row>
    <row r="76" spans="1:19" x14ac:dyDescent="0.35">
      <c r="A76" s="44"/>
      <c r="B76" s="43"/>
      <c r="C76" s="44"/>
      <c r="D76" s="33">
        <v>200</v>
      </c>
      <c r="E76" s="24" t="s">
        <v>14</v>
      </c>
      <c r="F76" s="24">
        <v>2E-3</v>
      </c>
      <c r="G76" s="24">
        <v>2.3039999999999998</v>
      </c>
      <c r="H76" s="24"/>
      <c r="N76" s="17">
        <v>75</v>
      </c>
      <c r="O76" s="25" t="s">
        <v>0</v>
      </c>
      <c r="P76" s="25" t="s">
        <v>0</v>
      </c>
      <c r="R76" s="25" t="s">
        <v>0</v>
      </c>
      <c r="S76" s="25">
        <v>0</v>
      </c>
    </row>
    <row r="77" spans="1:19" x14ac:dyDescent="0.35">
      <c r="A77" s="44"/>
      <c r="B77" s="43"/>
      <c r="C77" s="44"/>
      <c r="D77" s="33">
        <v>200</v>
      </c>
      <c r="E77" s="24" t="s">
        <v>14</v>
      </c>
      <c r="F77" s="24">
        <v>2E-3</v>
      </c>
      <c r="G77" s="24">
        <v>2.3039999999999998</v>
      </c>
      <c r="H77" s="24"/>
      <c r="N77" s="17">
        <v>76</v>
      </c>
      <c r="O77" s="25" t="s">
        <v>0</v>
      </c>
      <c r="P77" s="25" t="s">
        <v>0</v>
      </c>
      <c r="R77" s="25" t="s">
        <v>0</v>
      </c>
      <c r="S77" s="25">
        <v>0</v>
      </c>
    </row>
    <row r="78" spans="1:19" x14ac:dyDescent="0.35">
      <c r="A78" s="20" t="s">
        <v>66</v>
      </c>
      <c r="B78" s="43"/>
      <c r="C78" s="20" t="s">
        <v>10</v>
      </c>
      <c r="D78" s="33">
        <v>120</v>
      </c>
      <c r="E78" s="24" t="s">
        <v>14</v>
      </c>
      <c r="F78" s="24">
        <v>2E-3</v>
      </c>
      <c r="G78" s="24">
        <v>2.3039999999999998</v>
      </c>
      <c r="H78" s="24">
        <v>2.3039999999999998</v>
      </c>
      <c r="N78" s="17">
        <v>77</v>
      </c>
      <c r="O78" s="25" t="s">
        <v>0</v>
      </c>
      <c r="P78" s="25" t="s">
        <v>0</v>
      </c>
      <c r="R78" s="25" t="s">
        <v>0</v>
      </c>
      <c r="S78" s="25">
        <v>0</v>
      </c>
    </row>
    <row r="79" spans="1:19" x14ac:dyDescent="0.35">
      <c r="A79" s="20" t="s">
        <v>67</v>
      </c>
      <c r="B79" s="43"/>
      <c r="C79" s="20" t="s">
        <v>10</v>
      </c>
      <c r="D79" s="33">
        <v>0</v>
      </c>
      <c r="E79" s="24"/>
      <c r="F79" s="24">
        <v>0</v>
      </c>
      <c r="G79" s="24">
        <v>0</v>
      </c>
      <c r="H79" s="24">
        <v>0</v>
      </c>
      <c r="N79" s="17">
        <v>78</v>
      </c>
      <c r="P79" s="25" t="s">
        <v>0</v>
      </c>
      <c r="R79" s="25" t="s">
        <v>0</v>
      </c>
      <c r="S79" s="25">
        <v>0</v>
      </c>
    </row>
    <row r="80" spans="1:19" x14ac:dyDescent="0.35">
      <c r="A80" s="44" t="s">
        <v>68</v>
      </c>
      <c r="B80" s="43"/>
      <c r="C80" s="44" t="s">
        <v>7</v>
      </c>
      <c r="D80" s="33">
        <v>11000</v>
      </c>
      <c r="E80" s="24" t="s">
        <v>14</v>
      </c>
      <c r="F80" s="24">
        <v>1.5236929284376454E-3</v>
      </c>
      <c r="G80" s="24">
        <v>1.7552942535601674</v>
      </c>
      <c r="H80" s="24">
        <v>4.059294253560167</v>
      </c>
      <c r="N80" s="17">
        <v>79</v>
      </c>
      <c r="P80" s="25" t="s">
        <v>0</v>
      </c>
      <c r="R80" s="25" t="s">
        <v>0</v>
      </c>
      <c r="S80" s="25">
        <v>0</v>
      </c>
    </row>
    <row r="81" spans="1:20" x14ac:dyDescent="0.35">
      <c r="A81" s="44"/>
      <c r="B81" s="43"/>
      <c r="C81" s="44"/>
      <c r="D81" s="33">
        <v>800</v>
      </c>
      <c r="E81" s="24" t="s">
        <v>14</v>
      </c>
      <c r="F81" s="24">
        <v>2E-3</v>
      </c>
      <c r="G81" s="24">
        <v>2.3039999999999998</v>
      </c>
      <c r="H81" s="24"/>
      <c r="N81" s="17">
        <v>80</v>
      </c>
      <c r="P81" s="25" t="s">
        <v>0</v>
      </c>
      <c r="R81" s="25" t="s">
        <v>0</v>
      </c>
      <c r="S81" s="25">
        <v>0</v>
      </c>
    </row>
    <row r="82" spans="1:20" x14ac:dyDescent="0.35">
      <c r="A82" s="20" t="s">
        <v>69</v>
      </c>
      <c r="B82" s="43"/>
      <c r="C82" s="20" t="s">
        <v>10</v>
      </c>
      <c r="D82" s="33">
        <v>5000</v>
      </c>
      <c r="E82" s="24" t="s">
        <v>8</v>
      </c>
      <c r="F82" s="24">
        <v>2E-3</v>
      </c>
      <c r="G82" s="24">
        <v>2.3039999999999998</v>
      </c>
      <c r="H82" s="24">
        <v>2.3039999999999998</v>
      </c>
      <c r="N82" s="17">
        <v>81</v>
      </c>
      <c r="P82" s="25" t="s">
        <v>0</v>
      </c>
      <c r="R82" s="25" t="s">
        <v>0</v>
      </c>
      <c r="S82" s="25">
        <v>0</v>
      </c>
    </row>
    <row r="83" spans="1:20" x14ac:dyDescent="0.35">
      <c r="A83" s="44" t="s">
        <v>70</v>
      </c>
      <c r="B83" s="43">
        <v>42284</v>
      </c>
      <c r="C83" s="44" t="s">
        <v>7</v>
      </c>
      <c r="D83" s="36" t="s">
        <v>71</v>
      </c>
      <c r="E83" s="24" t="s">
        <v>16</v>
      </c>
      <c r="F83" s="24">
        <v>1.4561241207242332E-2</v>
      </c>
      <c r="G83" s="24">
        <v>16.774549870743165</v>
      </c>
      <c r="H83" s="24">
        <v>21.382549870743162</v>
      </c>
      <c r="N83" s="17">
        <v>82</v>
      </c>
      <c r="P83" s="25" t="s">
        <v>0</v>
      </c>
      <c r="R83" s="25" t="s">
        <v>0</v>
      </c>
      <c r="S83" s="25">
        <v>0</v>
      </c>
    </row>
    <row r="84" spans="1:20" x14ac:dyDescent="0.35">
      <c r="A84" s="44"/>
      <c r="B84" s="43"/>
      <c r="C84" s="44"/>
      <c r="D84" s="31">
        <v>200</v>
      </c>
      <c r="E84" s="24" t="s">
        <v>16</v>
      </c>
      <c r="F84" s="24">
        <v>2E-3</v>
      </c>
      <c r="G84" s="24">
        <v>2.3039999999999998</v>
      </c>
      <c r="H84" s="24"/>
      <c r="N84" s="17">
        <v>83</v>
      </c>
      <c r="P84" s="25" t="s">
        <v>0</v>
      </c>
      <c r="R84" s="25" t="s">
        <v>0</v>
      </c>
      <c r="S84" s="25">
        <v>0</v>
      </c>
    </row>
    <row r="85" spans="1:20" x14ac:dyDescent="0.35">
      <c r="A85" s="44"/>
      <c r="B85" s="43"/>
      <c r="C85" s="44"/>
      <c r="D85" s="31">
        <v>400</v>
      </c>
      <c r="E85" s="24" t="s">
        <v>14</v>
      </c>
      <c r="F85" s="24">
        <v>2E-3</v>
      </c>
      <c r="G85" s="24">
        <v>2.3039999999999998</v>
      </c>
      <c r="H85" s="24"/>
      <c r="N85" s="17">
        <v>84</v>
      </c>
      <c r="O85" s="37"/>
      <c r="P85" s="38" t="s">
        <v>0</v>
      </c>
      <c r="R85" s="38" t="s">
        <v>0</v>
      </c>
      <c r="S85" s="38">
        <v>0</v>
      </c>
    </row>
    <row r="86" spans="1:20" x14ac:dyDescent="0.35">
      <c r="A86" s="20" t="s">
        <v>72</v>
      </c>
      <c r="B86" s="43"/>
      <c r="C86" s="20" t="s">
        <v>10</v>
      </c>
      <c r="D86" s="31">
        <v>0</v>
      </c>
      <c r="E86" s="24"/>
      <c r="F86" s="24">
        <v>0</v>
      </c>
      <c r="G86" s="24">
        <v>0</v>
      </c>
      <c r="H86" s="24">
        <v>0</v>
      </c>
      <c r="M86" s="27"/>
      <c r="N86" s="27"/>
      <c r="O86" s="27"/>
      <c r="P86" s="39"/>
      <c r="R86" s="39"/>
      <c r="S86" s="27"/>
      <c r="T86" s="27"/>
    </row>
    <row r="87" spans="1:20" x14ac:dyDescent="0.35">
      <c r="A87" s="20" t="s">
        <v>73</v>
      </c>
      <c r="B87" s="43"/>
      <c r="C87" s="20" t="s">
        <v>10</v>
      </c>
      <c r="D87" s="31">
        <v>0</v>
      </c>
      <c r="E87" s="24"/>
      <c r="F87" s="24">
        <v>0</v>
      </c>
      <c r="G87" s="24">
        <v>0</v>
      </c>
      <c r="H87" s="24">
        <v>0</v>
      </c>
      <c r="M87" s="27"/>
      <c r="N87" s="27"/>
      <c r="O87" s="27"/>
      <c r="P87" s="39"/>
      <c r="R87" s="39"/>
      <c r="S87" s="27"/>
      <c r="T87" s="27"/>
    </row>
    <row r="88" spans="1:20" x14ac:dyDescent="0.35">
      <c r="A88" s="20" t="s">
        <v>74</v>
      </c>
      <c r="B88" s="43"/>
      <c r="C88" s="20" t="s">
        <v>10</v>
      </c>
      <c r="D88" s="31">
        <v>0</v>
      </c>
      <c r="E88" s="24"/>
      <c r="F88" s="24">
        <v>0</v>
      </c>
      <c r="G88" s="24">
        <v>0</v>
      </c>
      <c r="H88" s="24">
        <v>0</v>
      </c>
      <c r="M88" s="27"/>
      <c r="N88" s="27"/>
      <c r="O88" s="27"/>
      <c r="P88" s="39"/>
      <c r="R88" s="39"/>
      <c r="S88" s="27"/>
      <c r="T88" s="27"/>
    </row>
    <row r="89" spans="1:20" x14ac:dyDescent="0.35">
      <c r="A89" s="20" t="s">
        <v>75</v>
      </c>
      <c r="B89" s="43"/>
      <c r="C89" s="20" t="s">
        <v>7</v>
      </c>
      <c r="D89" s="31">
        <v>20000</v>
      </c>
      <c r="E89" s="24" t="s">
        <v>16</v>
      </c>
      <c r="F89" s="24">
        <v>1.8493753142716528E-2</v>
      </c>
      <c r="G89" s="24">
        <v>21.304803620409441</v>
      </c>
      <c r="H89" s="24">
        <v>21.304803620409441</v>
      </c>
      <c r="M89" s="27"/>
      <c r="N89" s="27"/>
      <c r="O89" s="27"/>
      <c r="P89" s="39"/>
      <c r="R89" s="39"/>
      <c r="S89" s="27"/>
      <c r="T89" s="27"/>
    </row>
    <row r="90" spans="1:20" x14ac:dyDescent="0.35">
      <c r="A90" s="20" t="s">
        <v>76</v>
      </c>
      <c r="B90" s="43"/>
      <c r="C90" s="20" t="s">
        <v>7</v>
      </c>
      <c r="D90" s="36">
        <v>1500</v>
      </c>
      <c r="E90" s="24" t="s">
        <v>14</v>
      </c>
      <c r="F90" s="24">
        <v>2E-3</v>
      </c>
      <c r="G90" s="24">
        <v>2.3039999999999998</v>
      </c>
      <c r="H90" s="24">
        <v>2.3039999999999998</v>
      </c>
      <c r="M90" s="27"/>
      <c r="N90" s="27"/>
      <c r="O90" s="27"/>
      <c r="P90" s="39"/>
      <c r="R90" s="39"/>
      <c r="S90" s="27"/>
      <c r="T90" s="27"/>
    </row>
    <row r="91" spans="1:20" x14ac:dyDescent="0.35">
      <c r="A91" s="20" t="s">
        <v>77</v>
      </c>
      <c r="B91" s="43"/>
      <c r="C91" s="20" t="s">
        <v>7</v>
      </c>
      <c r="D91" s="36">
        <v>0</v>
      </c>
      <c r="E91" s="24"/>
      <c r="F91" s="24">
        <v>0</v>
      </c>
      <c r="G91" s="24">
        <v>0</v>
      </c>
      <c r="H91" s="24">
        <v>0</v>
      </c>
      <c r="M91" s="27"/>
      <c r="N91" s="27"/>
      <c r="O91" s="27"/>
      <c r="P91" s="39"/>
      <c r="R91" s="39"/>
      <c r="S91" s="27"/>
      <c r="T91" s="27"/>
    </row>
    <row r="92" spans="1:20" x14ac:dyDescent="0.35">
      <c r="A92" s="20" t="s">
        <v>78</v>
      </c>
      <c r="B92" s="43"/>
      <c r="C92" s="20" t="s">
        <v>10</v>
      </c>
      <c r="D92" s="36">
        <v>20</v>
      </c>
      <c r="E92" s="24" t="s">
        <v>8</v>
      </c>
      <c r="F92" s="24">
        <v>2E-3</v>
      </c>
      <c r="G92" s="24">
        <v>2.3039999999999998</v>
      </c>
      <c r="H92" s="24">
        <v>2.3039999999999998</v>
      </c>
      <c r="M92" s="27"/>
      <c r="N92" s="27"/>
      <c r="O92" s="27"/>
      <c r="P92" s="39"/>
      <c r="R92" s="39"/>
      <c r="S92" s="27"/>
      <c r="T92" s="27"/>
    </row>
    <row r="93" spans="1:20" x14ac:dyDescent="0.35">
      <c r="A93" s="20" t="s">
        <v>79</v>
      </c>
      <c r="B93" s="43"/>
      <c r="C93" s="20" t="s">
        <v>10</v>
      </c>
      <c r="D93" s="36">
        <v>0</v>
      </c>
      <c r="E93" s="24"/>
      <c r="F93" s="24">
        <v>0</v>
      </c>
      <c r="G93" s="24">
        <v>0</v>
      </c>
      <c r="H93" s="24">
        <v>0</v>
      </c>
      <c r="M93" s="27"/>
      <c r="N93" s="27"/>
      <c r="O93" s="27"/>
      <c r="P93" s="39"/>
      <c r="R93" s="39"/>
      <c r="S93" s="27"/>
      <c r="T93" s="27"/>
    </row>
    <row r="94" spans="1:20" x14ac:dyDescent="0.35">
      <c r="A94" s="20" t="s">
        <v>80</v>
      </c>
      <c r="B94" s="43"/>
      <c r="C94" s="20" t="s">
        <v>10</v>
      </c>
      <c r="D94" s="36">
        <v>0</v>
      </c>
      <c r="E94" s="24"/>
      <c r="F94" s="24">
        <v>0</v>
      </c>
      <c r="G94" s="24">
        <v>0</v>
      </c>
      <c r="H94" s="24">
        <v>0</v>
      </c>
      <c r="M94" s="27"/>
      <c r="N94" s="27"/>
      <c r="O94" s="27"/>
      <c r="P94" s="39"/>
      <c r="R94" s="39"/>
      <c r="S94" s="27"/>
      <c r="T94" s="27"/>
    </row>
    <row r="95" spans="1:20" x14ac:dyDescent="0.35">
      <c r="A95" s="20" t="s">
        <v>81</v>
      </c>
      <c r="B95" s="43"/>
      <c r="C95" s="20" t="s">
        <v>7</v>
      </c>
      <c r="D95" s="36">
        <v>1000</v>
      </c>
      <c r="E95" s="24" t="s">
        <v>14</v>
      </c>
      <c r="F95" s="24">
        <v>2E-3</v>
      </c>
      <c r="G95" s="24">
        <v>2.3039999999999998</v>
      </c>
      <c r="H95" s="24">
        <v>2.3039999999999998</v>
      </c>
      <c r="M95" s="27"/>
      <c r="N95" s="27"/>
      <c r="O95" s="27"/>
      <c r="P95" s="39"/>
      <c r="R95" s="39"/>
      <c r="S95" s="27"/>
      <c r="T95" s="27"/>
    </row>
    <row r="96" spans="1:20" x14ac:dyDescent="0.35">
      <c r="A96" s="20" t="s">
        <v>82</v>
      </c>
      <c r="B96" s="43"/>
      <c r="C96" s="20" t="s">
        <v>7</v>
      </c>
      <c r="D96" s="36">
        <v>5000</v>
      </c>
      <c r="E96" s="24" t="s">
        <v>14</v>
      </c>
      <c r="F96" s="24">
        <v>2E-3</v>
      </c>
      <c r="G96" s="24">
        <v>2.3039999999999998</v>
      </c>
      <c r="H96" s="24">
        <v>2.3039999999999998</v>
      </c>
      <c r="M96" s="27"/>
      <c r="N96" s="27"/>
      <c r="O96" s="27"/>
      <c r="P96" s="39"/>
      <c r="R96" s="39"/>
      <c r="S96" s="27"/>
      <c r="T96" s="27"/>
    </row>
    <row r="97" spans="1:20" x14ac:dyDescent="0.35">
      <c r="A97" s="44" t="s">
        <v>83</v>
      </c>
      <c r="B97" s="43"/>
      <c r="C97" s="44" t="s">
        <v>7</v>
      </c>
      <c r="D97" s="31">
        <v>22000</v>
      </c>
      <c r="E97" s="24" t="s">
        <v>14</v>
      </c>
      <c r="F97" s="24">
        <v>2.5442154254341136E-3</v>
      </c>
      <c r="G97" s="24">
        <v>2.9309361701000989</v>
      </c>
      <c r="H97" s="24">
        <v>7.538936170100099</v>
      </c>
      <c r="M97" s="27"/>
      <c r="N97" s="27"/>
      <c r="O97" s="27"/>
      <c r="P97" s="39"/>
      <c r="R97" s="39"/>
      <c r="S97" s="27"/>
      <c r="T97" s="27"/>
    </row>
    <row r="98" spans="1:20" x14ac:dyDescent="0.35">
      <c r="A98" s="44"/>
      <c r="B98" s="43"/>
      <c r="C98" s="44"/>
      <c r="D98" s="33">
        <v>3700</v>
      </c>
      <c r="E98" s="24" t="s">
        <v>14</v>
      </c>
      <c r="F98" s="24">
        <v>2E-3</v>
      </c>
      <c r="G98" s="24">
        <v>2.3039999999999998</v>
      </c>
      <c r="H98" s="24"/>
      <c r="M98" s="27"/>
      <c r="N98" s="27"/>
      <c r="O98" s="27"/>
      <c r="P98" s="39"/>
      <c r="R98" s="39"/>
      <c r="S98" s="27"/>
      <c r="T98" s="27"/>
    </row>
    <row r="99" spans="1:20" x14ac:dyDescent="0.35">
      <c r="A99" s="44"/>
      <c r="B99" s="43"/>
      <c r="C99" s="44"/>
      <c r="D99" s="33">
        <v>700</v>
      </c>
      <c r="E99" s="24" t="s">
        <v>16</v>
      </c>
      <c r="F99" s="24">
        <v>2E-3</v>
      </c>
      <c r="G99" s="24">
        <v>2.3039999999999998</v>
      </c>
      <c r="H99" s="24"/>
      <c r="M99" s="27"/>
      <c r="N99" s="27"/>
      <c r="O99" s="27"/>
      <c r="P99" s="39"/>
      <c r="R99" s="39"/>
      <c r="S99" s="27"/>
      <c r="T99" s="27"/>
    </row>
    <row r="100" spans="1:20" x14ac:dyDescent="0.35">
      <c r="A100" s="20" t="s">
        <v>84</v>
      </c>
      <c r="B100" s="43"/>
      <c r="C100" s="20" t="s">
        <v>7</v>
      </c>
      <c r="D100" s="33">
        <v>40000</v>
      </c>
      <c r="E100" s="24" t="s">
        <v>16</v>
      </c>
      <c r="F100" s="24">
        <v>2.4203008608765949E-2</v>
      </c>
      <c r="G100" s="24">
        <v>27.88186591729837</v>
      </c>
      <c r="H100" s="24">
        <v>27.88186591729837</v>
      </c>
      <c r="M100" s="27"/>
      <c r="N100" s="27"/>
      <c r="O100" s="27"/>
      <c r="P100" s="39"/>
      <c r="R100" s="39"/>
      <c r="S100" s="27"/>
      <c r="T100" s="27"/>
    </row>
    <row r="101" spans="1:20" x14ac:dyDescent="0.35">
      <c r="A101" s="20" t="s">
        <v>85</v>
      </c>
      <c r="B101" s="43"/>
      <c r="C101" s="20" t="s">
        <v>10</v>
      </c>
      <c r="D101" s="33">
        <v>0</v>
      </c>
      <c r="E101" s="24"/>
      <c r="F101" s="24">
        <v>0</v>
      </c>
      <c r="G101" s="24">
        <v>0</v>
      </c>
      <c r="H101" s="24">
        <v>0</v>
      </c>
      <c r="M101" s="27"/>
      <c r="N101" s="27"/>
      <c r="O101" s="27"/>
      <c r="P101" s="39"/>
      <c r="R101" s="39"/>
      <c r="S101" s="27"/>
      <c r="T101" s="27"/>
    </row>
    <row r="102" spans="1:20" x14ac:dyDescent="0.35">
      <c r="A102" s="20" t="s">
        <v>86</v>
      </c>
      <c r="B102" s="43"/>
      <c r="C102" s="20" t="s">
        <v>10</v>
      </c>
      <c r="D102" s="33">
        <v>0</v>
      </c>
      <c r="E102" s="24"/>
      <c r="F102" s="24">
        <v>0</v>
      </c>
      <c r="G102" s="24">
        <v>0</v>
      </c>
      <c r="H102" s="24">
        <v>0</v>
      </c>
      <c r="M102" s="27"/>
      <c r="N102" s="27"/>
      <c r="O102" s="27"/>
      <c r="P102" s="39"/>
      <c r="R102" s="39"/>
      <c r="S102" s="27"/>
      <c r="T102" s="27"/>
    </row>
    <row r="103" spans="1:20" x14ac:dyDescent="0.35">
      <c r="A103" s="44" t="s">
        <v>87</v>
      </c>
      <c r="B103" s="43">
        <v>42285</v>
      </c>
      <c r="C103" s="44" t="s">
        <v>10</v>
      </c>
      <c r="D103" s="33">
        <v>4600</v>
      </c>
      <c r="E103" s="24" t="s">
        <v>14</v>
      </c>
      <c r="F103" s="24">
        <v>2E-3</v>
      </c>
      <c r="G103" s="24">
        <v>2.3039999999999998</v>
      </c>
      <c r="H103" s="24">
        <v>4.6079999999999997</v>
      </c>
      <c r="M103" s="27"/>
      <c r="N103" s="27"/>
      <c r="O103" s="27"/>
      <c r="P103" s="39"/>
      <c r="R103" s="39"/>
      <c r="S103" s="27"/>
      <c r="T103" s="27"/>
    </row>
    <row r="104" spans="1:20" x14ac:dyDescent="0.35">
      <c r="A104" s="44"/>
      <c r="B104" s="43"/>
      <c r="C104" s="44"/>
      <c r="D104" s="33">
        <v>400</v>
      </c>
      <c r="E104" s="24" t="s">
        <v>14</v>
      </c>
      <c r="F104" s="24">
        <v>2E-3</v>
      </c>
      <c r="G104" s="24">
        <v>2.3039999999999998</v>
      </c>
      <c r="H104" s="24"/>
      <c r="M104" s="27"/>
      <c r="N104" s="27"/>
      <c r="O104" s="27"/>
      <c r="P104" s="39"/>
      <c r="R104" s="39"/>
      <c r="S104" s="27"/>
      <c r="T104" s="27"/>
    </row>
    <row r="105" spans="1:20" x14ac:dyDescent="0.35">
      <c r="A105" s="20" t="s">
        <v>88</v>
      </c>
      <c r="B105" s="43"/>
      <c r="C105" s="20" t="s">
        <v>10</v>
      </c>
      <c r="D105" s="33">
        <v>0</v>
      </c>
      <c r="E105" s="24"/>
      <c r="F105" s="24">
        <v>0</v>
      </c>
      <c r="G105" s="24">
        <v>0</v>
      </c>
      <c r="H105" s="24">
        <v>0</v>
      </c>
      <c r="M105" s="27"/>
      <c r="N105" s="27"/>
      <c r="O105" s="27"/>
      <c r="P105" s="39"/>
      <c r="R105" s="39"/>
      <c r="S105" s="27"/>
      <c r="T105" s="27"/>
    </row>
    <row r="106" spans="1:20" x14ac:dyDescent="0.35">
      <c r="A106" s="20" t="s">
        <v>89</v>
      </c>
      <c r="B106" s="43"/>
      <c r="C106" s="20" t="s">
        <v>10</v>
      </c>
      <c r="D106" s="33">
        <v>7500</v>
      </c>
      <c r="E106" s="24" t="s">
        <v>8</v>
      </c>
      <c r="F106" s="24">
        <v>2E-3</v>
      </c>
      <c r="G106" s="24">
        <v>2.3039999999999998</v>
      </c>
      <c r="H106" s="24">
        <v>2.3039999999999998</v>
      </c>
      <c r="M106" s="27"/>
      <c r="N106" s="27"/>
      <c r="O106" s="27"/>
      <c r="P106" s="39"/>
      <c r="R106" s="39"/>
      <c r="S106" s="27"/>
      <c r="T106" s="27"/>
    </row>
    <row r="107" spans="1:20" x14ac:dyDescent="0.35">
      <c r="A107" s="44" t="s">
        <v>90</v>
      </c>
      <c r="B107" s="43"/>
      <c r="C107" s="44" t="s">
        <v>7</v>
      </c>
      <c r="D107" s="31">
        <v>22000</v>
      </c>
      <c r="E107" s="24" t="s">
        <v>14</v>
      </c>
      <c r="F107" s="24">
        <v>2.2657101684008793E-2</v>
      </c>
      <c r="G107" s="24">
        <v>26.100981139978128</v>
      </c>
      <c r="H107" s="24">
        <v>28.404981139978126</v>
      </c>
      <c r="M107" s="27"/>
      <c r="N107" s="27"/>
      <c r="O107" s="27"/>
      <c r="P107" s="39"/>
      <c r="R107" s="39"/>
      <c r="S107" s="27"/>
      <c r="T107" s="27"/>
    </row>
    <row r="108" spans="1:20" x14ac:dyDescent="0.35">
      <c r="A108" s="44"/>
      <c r="B108" s="43"/>
      <c r="C108" s="44"/>
      <c r="D108" s="33">
        <v>2500</v>
      </c>
      <c r="E108" s="24" t="s">
        <v>14</v>
      </c>
      <c r="F108" s="24">
        <v>2E-3</v>
      </c>
      <c r="G108" s="24">
        <v>2.3039999999999998</v>
      </c>
      <c r="H108" s="24"/>
      <c r="M108" s="27"/>
      <c r="N108" s="27"/>
      <c r="O108" s="27"/>
      <c r="P108" s="39"/>
      <c r="R108" s="39"/>
      <c r="S108" s="27"/>
      <c r="T108" s="27"/>
    </row>
    <row r="109" spans="1:20" x14ac:dyDescent="0.35">
      <c r="A109" s="44" t="s">
        <v>91</v>
      </c>
      <c r="B109" s="43"/>
      <c r="C109" s="44" t="s">
        <v>7</v>
      </c>
      <c r="D109" s="33">
        <v>650</v>
      </c>
      <c r="E109" s="24" t="s">
        <v>14</v>
      </c>
      <c r="F109" s="24">
        <v>2E-3</v>
      </c>
      <c r="G109" s="24">
        <v>2.3039999999999998</v>
      </c>
      <c r="H109" s="24">
        <v>4.6079999999999997</v>
      </c>
      <c r="M109" s="27"/>
      <c r="N109" s="27"/>
      <c r="O109" s="27"/>
      <c r="P109" s="39"/>
      <c r="R109" s="39"/>
      <c r="S109" s="27"/>
      <c r="T109" s="27"/>
    </row>
    <row r="110" spans="1:20" x14ac:dyDescent="0.35">
      <c r="A110" s="44"/>
      <c r="B110" s="43"/>
      <c r="C110" s="44"/>
      <c r="D110" s="33">
        <v>78</v>
      </c>
      <c r="E110" s="24" t="s">
        <v>8</v>
      </c>
      <c r="F110" s="24">
        <v>2E-3</v>
      </c>
      <c r="G110" s="24">
        <v>2.3039999999999998</v>
      </c>
      <c r="H110" s="24"/>
      <c r="M110" s="27"/>
      <c r="N110" s="27"/>
      <c r="O110" s="27"/>
      <c r="P110" s="39"/>
      <c r="R110" s="39"/>
      <c r="S110" s="27"/>
      <c r="T110" s="27"/>
    </row>
    <row r="111" spans="1:20" x14ac:dyDescent="0.35">
      <c r="A111" s="20" t="s">
        <v>92</v>
      </c>
      <c r="B111" s="43"/>
      <c r="C111" s="20" t="s">
        <v>10</v>
      </c>
      <c r="D111" s="33">
        <v>0</v>
      </c>
      <c r="E111" s="24"/>
      <c r="F111" s="24">
        <v>0</v>
      </c>
      <c r="G111" s="24">
        <v>0</v>
      </c>
      <c r="H111" s="24">
        <v>0</v>
      </c>
      <c r="M111" s="27"/>
      <c r="N111" s="27"/>
      <c r="O111" s="27"/>
      <c r="P111" s="39"/>
      <c r="R111" s="39"/>
      <c r="S111" s="27"/>
      <c r="T111" s="27"/>
    </row>
    <row r="112" spans="1:20" x14ac:dyDescent="0.35">
      <c r="A112" s="20" t="s">
        <v>93</v>
      </c>
      <c r="B112" s="43">
        <v>42286</v>
      </c>
      <c r="C112" s="20" t="s">
        <v>7</v>
      </c>
      <c r="D112" s="33">
        <v>1200</v>
      </c>
      <c r="E112" s="24" t="s">
        <v>14</v>
      </c>
      <c r="F112" s="24">
        <v>2E-3</v>
      </c>
      <c r="G112" s="24">
        <v>2.3039999999999998</v>
      </c>
      <c r="H112" s="24">
        <v>2.3039999999999998</v>
      </c>
      <c r="M112" s="27"/>
      <c r="N112" s="27"/>
      <c r="O112" s="27"/>
      <c r="P112" s="39"/>
      <c r="R112" s="39"/>
      <c r="S112" s="27"/>
      <c r="T112" s="27"/>
    </row>
    <row r="113" spans="1:20" x14ac:dyDescent="0.35">
      <c r="A113" s="44" t="s">
        <v>94</v>
      </c>
      <c r="B113" s="43"/>
      <c r="C113" s="44" t="s">
        <v>7</v>
      </c>
      <c r="D113" s="33">
        <v>7500</v>
      </c>
      <c r="E113" s="24" t="s">
        <v>14</v>
      </c>
      <c r="F113" s="24">
        <v>2E-3</v>
      </c>
      <c r="G113" s="24">
        <v>2.3039999999999998</v>
      </c>
      <c r="H113" s="24">
        <v>4.6079999999999997</v>
      </c>
      <c r="M113" s="27"/>
      <c r="N113" s="27"/>
      <c r="O113" s="27"/>
      <c r="P113" s="39"/>
      <c r="R113" s="39"/>
      <c r="S113" s="27"/>
      <c r="T113" s="27"/>
    </row>
    <row r="114" spans="1:20" x14ac:dyDescent="0.35">
      <c r="A114" s="44"/>
      <c r="B114" s="43"/>
      <c r="C114" s="44"/>
      <c r="D114" s="33">
        <v>4000</v>
      </c>
      <c r="E114" s="24" t="s">
        <v>14</v>
      </c>
      <c r="F114" s="24">
        <v>2E-3</v>
      </c>
      <c r="G114" s="24">
        <v>2.3039999999999998</v>
      </c>
      <c r="H114" s="24"/>
      <c r="M114" s="27"/>
      <c r="N114" s="27"/>
      <c r="O114" s="27"/>
      <c r="P114" s="39"/>
      <c r="R114" s="39"/>
      <c r="S114" s="27"/>
      <c r="T114" s="27"/>
    </row>
    <row r="115" spans="1:20" x14ac:dyDescent="0.35">
      <c r="A115" s="20" t="s">
        <v>95</v>
      </c>
      <c r="B115" s="43"/>
      <c r="C115" s="20" t="s">
        <v>10</v>
      </c>
      <c r="D115" s="33">
        <v>0</v>
      </c>
      <c r="E115" s="24"/>
      <c r="F115" s="24">
        <v>0</v>
      </c>
      <c r="G115" s="24">
        <v>0</v>
      </c>
      <c r="H115" s="24">
        <v>0</v>
      </c>
      <c r="M115" s="27"/>
      <c r="N115" s="27"/>
      <c r="O115" s="27"/>
      <c r="P115" s="39"/>
      <c r="R115" s="39"/>
      <c r="S115" s="27"/>
      <c r="T115" s="27"/>
    </row>
    <row r="116" spans="1:20" x14ac:dyDescent="0.35">
      <c r="A116" s="44" t="s">
        <v>96</v>
      </c>
      <c r="B116" s="43"/>
      <c r="C116" s="44" t="s">
        <v>10</v>
      </c>
      <c r="D116" s="31">
        <v>5000</v>
      </c>
      <c r="E116" s="24" t="s">
        <v>14</v>
      </c>
      <c r="F116" s="24">
        <v>5.6688738812855129E-3</v>
      </c>
      <c r="G116" s="24">
        <v>6.5305427112409111</v>
      </c>
      <c r="H116" s="24">
        <v>8.8345427112409105</v>
      </c>
      <c r="M116" s="27"/>
      <c r="N116" s="27"/>
      <c r="O116" s="27"/>
      <c r="P116" s="39"/>
      <c r="R116" s="39"/>
      <c r="S116" s="27"/>
      <c r="T116" s="27"/>
    </row>
    <row r="117" spans="1:20" x14ac:dyDescent="0.35">
      <c r="A117" s="44"/>
      <c r="B117" s="43"/>
      <c r="C117" s="44"/>
      <c r="D117" s="36">
        <v>280</v>
      </c>
      <c r="E117" s="24" t="s">
        <v>14</v>
      </c>
      <c r="F117" s="24">
        <v>2E-3</v>
      </c>
      <c r="G117" s="24">
        <v>2.3039999999999998</v>
      </c>
      <c r="H117" s="24"/>
      <c r="M117" s="27"/>
      <c r="N117" s="27"/>
      <c r="O117" s="27"/>
      <c r="P117" s="39"/>
      <c r="R117" s="39"/>
      <c r="S117" s="27"/>
      <c r="T117" s="27"/>
    </row>
    <row r="118" spans="1:20" x14ac:dyDescent="0.35">
      <c r="A118" s="20" t="s">
        <v>97</v>
      </c>
      <c r="B118" s="43">
        <v>42290</v>
      </c>
      <c r="C118" s="20" t="s">
        <v>10</v>
      </c>
      <c r="D118" s="36">
        <v>0</v>
      </c>
      <c r="E118" s="24"/>
      <c r="F118" s="24">
        <v>0</v>
      </c>
      <c r="G118" s="24">
        <v>0</v>
      </c>
      <c r="H118" s="24">
        <v>0</v>
      </c>
      <c r="M118" s="27"/>
      <c r="N118" s="27"/>
      <c r="O118" s="27"/>
      <c r="P118" s="39"/>
      <c r="R118" s="39"/>
      <c r="S118" s="27"/>
      <c r="T118" s="27"/>
    </row>
    <row r="119" spans="1:20" x14ac:dyDescent="0.35">
      <c r="A119" s="20" t="s">
        <v>98</v>
      </c>
      <c r="B119" s="43"/>
      <c r="C119" s="20" t="s">
        <v>10</v>
      </c>
      <c r="D119" s="36">
        <v>1200</v>
      </c>
      <c r="E119" s="24" t="s">
        <v>14</v>
      </c>
      <c r="F119" s="24">
        <v>2E-3</v>
      </c>
      <c r="G119" s="24">
        <v>2.3039999999999998</v>
      </c>
      <c r="H119" s="24">
        <v>2.3039999999999998</v>
      </c>
      <c r="M119" s="27"/>
      <c r="N119" s="27"/>
      <c r="O119" s="27"/>
      <c r="P119" s="39"/>
      <c r="R119" s="39"/>
      <c r="S119" s="27"/>
      <c r="T119" s="27"/>
    </row>
    <row r="120" spans="1:20" x14ac:dyDescent="0.35">
      <c r="A120" s="20" t="s">
        <v>99</v>
      </c>
      <c r="B120" s="43"/>
      <c r="C120" s="20" t="s">
        <v>10</v>
      </c>
      <c r="D120" s="36">
        <v>300</v>
      </c>
      <c r="E120" s="24" t="s">
        <v>14</v>
      </c>
      <c r="F120" s="24">
        <v>2E-3</v>
      </c>
      <c r="G120" s="24">
        <v>2.3039999999999998</v>
      </c>
      <c r="H120" s="24">
        <v>2.3039999999999998</v>
      </c>
      <c r="M120" s="27"/>
      <c r="N120" s="27"/>
      <c r="O120" s="27"/>
      <c r="P120" s="39"/>
      <c r="R120" s="39"/>
      <c r="S120" s="27"/>
      <c r="T120" s="27"/>
    </row>
    <row r="121" spans="1:20" x14ac:dyDescent="0.35">
      <c r="A121" s="20" t="s">
        <v>100</v>
      </c>
      <c r="B121" s="43"/>
      <c r="C121" s="20" t="s">
        <v>10</v>
      </c>
      <c r="D121" s="31">
        <v>12500</v>
      </c>
      <c r="E121" s="24" t="s">
        <v>49</v>
      </c>
      <c r="F121" s="24">
        <v>3.0570014592703879E-3</v>
      </c>
      <c r="G121" s="24">
        <v>3.5216656810794871</v>
      </c>
      <c r="H121" s="24">
        <v>3.5216656810794871</v>
      </c>
      <c r="M121" s="27"/>
      <c r="N121" s="27"/>
      <c r="O121" s="27"/>
      <c r="P121" s="39"/>
      <c r="R121" s="39"/>
      <c r="S121" s="27"/>
      <c r="T121" s="27"/>
    </row>
    <row r="122" spans="1:20" x14ac:dyDescent="0.35">
      <c r="A122" s="20" t="s">
        <v>101</v>
      </c>
      <c r="B122" s="43"/>
      <c r="C122" s="20" t="s">
        <v>10</v>
      </c>
      <c r="D122" s="31">
        <v>0</v>
      </c>
      <c r="E122" s="24"/>
      <c r="F122" s="24">
        <v>0</v>
      </c>
      <c r="G122" s="24">
        <v>0</v>
      </c>
      <c r="H122" s="24">
        <v>0</v>
      </c>
      <c r="M122" s="27"/>
      <c r="N122" s="27"/>
      <c r="O122" s="27"/>
      <c r="P122" s="39"/>
      <c r="R122" s="39"/>
      <c r="S122" s="27"/>
      <c r="T122" s="27"/>
    </row>
    <row r="123" spans="1:20" x14ac:dyDescent="0.35">
      <c r="A123" s="20" t="s">
        <v>102</v>
      </c>
      <c r="B123" s="43"/>
      <c r="C123" s="20" t="s">
        <v>7</v>
      </c>
      <c r="D123" s="36">
        <v>1000</v>
      </c>
      <c r="E123" s="24" t="s">
        <v>14</v>
      </c>
      <c r="F123" s="24">
        <v>2E-3</v>
      </c>
      <c r="G123" s="24">
        <v>2.3039999999999998</v>
      </c>
      <c r="H123" s="24">
        <v>2.3039999999999998</v>
      </c>
      <c r="M123" s="27"/>
      <c r="N123" s="27"/>
      <c r="O123" s="27"/>
      <c r="P123" s="39"/>
      <c r="R123" s="39"/>
      <c r="S123" s="27"/>
      <c r="T123" s="27"/>
    </row>
    <row r="124" spans="1:20" x14ac:dyDescent="0.35">
      <c r="A124" s="20" t="s">
        <v>103</v>
      </c>
      <c r="B124" s="43">
        <v>42291</v>
      </c>
      <c r="C124" s="20" t="s">
        <v>7</v>
      </c>
      <c r="D124" s="33" t="s">
        <v>27</v>
      </c>
      <c r="E124" s="24" t="s">
        <v>8</v>
      </c>
      <c r="F124" s="24">
        <v>2.8248688780167243E-3</v>
      </c>
      <c r="G124" s="24">
        <v>3.2542489474752663</v>
      </c>
      <c r="H124" s="24">
        <v>3.2542489474752663</v>
      </c>
      <c r="M124" s="27"/>
      <c r="N124" s="27"/>
      <c r="O124" s="27"/>
      <c r="P124" s="39"/>
      <c r="R124" s="39"/>
      <c r="S124" s="27"/>
      <c r="T124" s="27"/>
    </row>
    <row r="125" spans="1:20" x14ac:dyDescent="0.35">
      <c r="A125" s="44" t="s">
        <v>104</v>
      </c>
      <c r="B125" s="43"/>
      <c r="C125" s="44" t="s">
        <v>7</v>
      </c>
      <c r="D125" s="33">
        <v>1000</v>
      </c>
      <c r="E125" s="24" t="s">
        <v>14</v>
      </c>
      <c r="F125" s="24">
        <v>2E-3</v>
      </c>
      <c r="G125" s="24">
        <v>2.3039999999999998</v>
      </c>
      <c r="H125" s="24">
        <v>6.911999999999999</v>
      </c>
      <c r="M125" s="27"/>
      <c r="N125" s="27"/>
      <c r="O125" s="27"/>
      <c r="P125" s="39"/>
      <c r="R125" s="39"/>
      <c r="S125" s="27"/>
      <c r="T125" s="27"/>
    </row>
    <row r="126" spans="1:20" x14ac:dyDescent="0.35">
      <c r="A126" s="44"/>
      <c r="B126" s="43"/>
      <c r="C126" s="44"/>
      <c r="D126" s="33">
        <v>2200</v>
      </c>
      <c r="E126" s="24" t="s">
        <v>14</v>
      </c>
      <c r="F126" s="24">
        <v>2E-3</v>
      </c>
      <c r="G126" s="24">
        <v>2.3039999999999998</v>
      </c>
      <c r="H126" s="24"/>
      <c r="M126" s="27"/>
      <c r="N126" s="27"/>
      <c r="O126" s="27"/>
      <c r="P126" s="39"/>
      <c r="R126" s="39"/>
      <c r="S126" s="27"/>
      <c r="T126" s="27"/>
    </row>
    <row r="127" spans="1:20" x14ac:dyDescent="0.35">
      <c r="A127" s="44"/>
      <c r="B127" s="43"/>
      <c r="C127" s="44"/>
      <c r="D127" s="33">
        <v>450</v>
      </c>
      <c r="E127" s="24" t="s">
        <v>14</v>
      </c>
      <c r="F127" s="24">
        <v>2E-3</v>
      </c>
      <c r="G127" s="24">
        <v>2.3039999999999998</v>
      </c>
      <c r="H127" s="24"/>
      <c r="M127" s="27"/>
      <c r="N127" s="27"/>
      <c r="O127" s="27"/>
      <c r="P127" s="39"/>
      <c r="R127" s="39"/>
      <c r="S127" s="27"/>
      <c r="T127" s="27"/>
    </row>
    <row r="128" spans="1:20" x14ac:dyDescent="0.35">
      <c r="A128" s="20" t="s">
        <v>105</v>
      </c>
      <c r="B128" s="43"/>
      <c r="C128" s="20" t="s">
        <v>7</v>
      </c>
      <c r="D128" s="33" t="s">
        <v>27</v>
      </c>
      <c r="E128" s="24" t="s">
        <v>14</v>
      </c>
      <c r="F128" s="24">
        <v>0</v>
      </c>
      <c r="G128" s="24">
        <v>0</v>
      </c>
      <c r="H128" s="24">
        <v>0</v>
      </c>
      <c r="M128" s="27"/>
      <c r="N128" s="27"/>
      <c r="O128" s="27"/>
      <c r="P128" s="39"/>
      <c r="R128" s="39"/>
      <c r="S128" s="27"/>
      <c r="T128" s="27"/>
    </row>
    <row r="129" spans="1:20" x14ac:dyDescent="0.35">
      <c r="A129" s="44" t="s">
        <v>106</v>
      </c>
      <c r="B129" s="43"/>
      <c r="C129" s="44" t="s">
        <v>7</v>
      </c>
      <c r="D129" s="33">
        <v>250</v>
      </c>
      <c r="E129" s="24" t="s">
        <v>14</v>
      </c>
      <c r="F129" s="24">
        <v>2E-3</v>
      </c>
      <c r="G129" s="24">
        <v>2.3039999999999998</v>
      </c>
      <c r="H129" s="24">
        <v>4.6079999999999997</v>
      </c>
      <c r="M129" s="27"/>
      <c r="N129" s="27"/>
      <c r="O129" s="27"/>
      <c r="P129" s="39"/>
      <c r="R129" s="39"/>
      <c r="S129" s="27"/>
      <c r="T129" s="27"/>
    </row>
    <row r="130" spans="1:20" x14ac:dyDescent="0.35">
      <c r="A130" s="44"/>
      <c r="B130" s="43"/>
      <c r="C130" s="44"/>
      <c r="D130" s="33">
        <v>3000</v>
      </c>
      <c r="E130" s="24" t="s">
        <v>16</v>
      </c>
      <c r="F130" s="24">
        <v>2E-3</v>
      </c>
      <c r="G130" s="24">
        <v>2.3039999999999998</v>
      </c>
      <c r="H130" s="24"/>
      <c r="M130" s="27"/>
      <c r="N130" s="27"/>
      <c r="O130" s="27"/>
      <c r="P130" s="39"/>
      <c r="R130" s="39"/>
      <c r="S130" s="27"/>
      <c r="T130" s="27"/>
    </row>
    <row r="131" spans="1:20" x14ac:dyDescent="0.35">
      <c r="A131" s="20" t="s">
        <v>107</v>
      </c>
      <c r="B131" s="43"/>
      <c r="C131" s="20" t="s">
        <v>7</v>
      </c>
      <c r="D131" s="33">
        <v>0</v>
      </c>
      <c r="E131" s="24"/>
      <c r="F131" s="24">
        <v>0</v>
      </c>
      <c r="G131" s="24">
        <v>0</v>
      </c>
      <c r="H131" s="24">
        <v>0</v>
      </c>
      <c r="M131" s="27"/>
      <c r="N131" s="27"/>
      <c r="O131" s="27"/>
      <c r="P131" s="39"/>
      <c r="R131" s="39"/>
      <c r="S131" s="27"/>
      <c r="T131" s="27"/>
    </row>
    <row r="132" spans="1:20" x14ac:dyDescent="0.35">
      <c r="A132" s="20" t="s">
        <v>108</v>
      </c>
      <c r="B132" s="43"/>
      <c r="C132" s="20" t="s">
        <v>7</v>
      </c>
      <c r="D132" s="33">
        <v>0</v>
      </c>
      <c r="E132" s="24"/>
      <c r="F132" s="24">
        <v>0</v>
      </c>
      <c r="G132" s="24">
        <v>0</v>
      </c>
      <c r="H132" s="24">
        <v>0</v>
      </c>
      <c r="M132" s="27"/>
      <c r="N132" s="27"/>
      <c r="O132" s="27"/>
      <c r="P132" s="39"/>
      <c r="R132" s="39"/>
      <c r="S132" s="27"/>
      <c r="T132" s="27"/>
    </row>
    <row r="133" spans="1:20" x14ac:dyDescent="0.35">
      <c r="A133" s="20" t="s">
        <v>109</v>
      </c>
      <c r="B133" s="43"/>
      <c r="C133" s="20" t="s">
        <v>7</v>
      </c>
      <c r="D133" s="33">
        <v>0</v>
      </c>
      <c r="E133" s="24"/>
      <c r="F133" s="24">
        <v>0</v>
      </c>
      <c r="G133" s="24">
        <v>0</v>
      </c>
      <c r="H133" s="24">
        <v>0</v>
      </c>
      <c r="M133" s="27"/>
      <c r="N133" s="27"/>
      <c r="O133" s="27"/>
      <c r="P133" s="39"/>
      <c r="R133" s="39"/>
      <c r="S133" s="27"/>
      <c r="T133" s="27"/>
    </row>
    <row r="134" spans="1:20" x14ac:dyDescent="0.35">
      <c r="A134" s="48" t="s">
        <v>110</v>
      </c>
      <c r="B134" s="43"/>
      <c r="C134" s="48" t="s">
        <v>7</v>
      </c>
      <c r="D134" s="49">
        <v>0</v>
      </c>
      <c r="E134" s="32"/>
      <c r="F134" s="32">
        <v>0</v>
      </c>
      <c r="G134" s="32">
        <v>0</v>
      </c>
      <c r="H134" s="32">
        <v>0</v>
      </c>
      <c r="M134" s="27"/>
      <c r="N134" s="27"/>
      <c r="O134" s="27"/>
      <c r="P134" s="39"/>
      <c r="R134" s="39"/>
      <c r="S134" s="27"/>
      <c r="T134" s="27"/>
    </row>
    <row r="135" spans="1:20" s="27" customFormat="1" x14ac:dyDescent="0.35">
      <c r="B135" s="50"/>
    </row>
    <row r="136" spans="1:20" s="27" customFormat="1" x14ac:dyDescent="0.35">
      <c r="B136" s="50"/>
    </row>
    <row r="137" spans="1:20" s="27" customFormat="1" x14ac:dyDescent="0.35">
      <c r="B137" s="50"/>
    </row>
    <row r="138" spans="1:20" s="27" customFormat="1" x14ac:dyDescent="0.35">
      <c r="B138" s="50"/>
    </row>
    <row r="139" spans="1:20" s="27" customFormat="1" x14ac:dyDescent="0.35">
      <c r="B139" s="50"/>
    </row>
    <row r="140" spans="1:20" s="27" customFormat="1" x14ac:dyDescent="0.35">
      <c r="B140" s="50"/>
    </row>
    <row r="141" spans="1:20" s="27" customFormat="1" x14ac:dyDescent="0.35">
      <c r="B141" s="50"/>
    </row>
    <row r="142" spans="1:20" s="27" customFormat="1" x14ac:dyDescent="0.35">
      <c r="B142" s="50"/>
    </row>
    <row r="143" spans="1:20" s="27" customFormat="1" x14ac:dyDescent="0.35">
      <c r="B143" s="50"/>
    </row>
    <row r="144" spans="1:20" s="27" customFormat="1" x14ac:dyDescent="0.35">
      <c r="B144" s="50"/>
    </row>
    <row r="145" spans="2:2" s="27" customFormat="1" x14ac:dyDescent="0.35">
      <c r="B145" s="50"/>
    </row>
    <row r="146" spans="2:2" s="27" customFormat="1" x14ac:dyDescent="0.35">
      <c r="B146" s="50"/>
    </row>
    <row r="147" spans="2:2" s="27" customFormat="1" x14ac:dyDescent="0.35">
      <c r="B147" s="50"/>
    </row>
    <row r="148" spans="2:2" s="27" customFormat="1" x14ac:dyDescent="0.35">
      <c r="B148" s="50"/>
    </row>
    <row r="149" spans="2:2" s="27" customFormat="1" x14ac:dyDescent="0.35">
      <c r="B149" s="50"/>
    </row>
    <row r="150" spans="2:2" s="27" customFormat="1" x14ac:dyDescent="0.35">
      <c r="B150" s="50"/>
    </row>
    <row r="151" spans="2:2" s="27" customFormat="1" x14ac:dyDescent="0.35">
      <c r="B151" s="50"/>
    </row>
    <row r="152" spans="2:2" s="27" customFormat="1" x14ac:dyDescent="0.35">
      <c r="B152" s="50"/>
    </row>
    <row r="153" spans="2:2" s="27" customFormat="1" x14ac:dyDescent="0.35">
      <c r="B153" s="50"/>
    </row>
    <row r="154" spans="2:2" s="27" customFormat="1" x14ac:dyDescent="0.35">
      <c r="B154" s="50"/>
    </row>
    <row r="155" spans="2:2" s="27" customFormat="1" x14ac:dyDescent="0.35">
      <c r="B155" s="50"/>
    </row>
    <row r="156" spans="2:2" s="27" customFormat="1" x14ac:dyDescent="0.35">
      <c r="B156" s="50"/>
    </row>
    <row r="157" spans="2:2" s="27" customFormat="1" x14ac:dyDescent="0.35">
      <c r="B157" s="50"/>
    </row>
    <row r="158" spans="2:2" s="27" customFormat="1" x14ac:dyDescent="0.35">
      <c r="B158" s="50"/>
    </row>
    <row r="159" spans="2:2" s="27" customFormat="1" x14ac:dyDescent="0.35">
      <c r="B159" s="50"/>
    </row>
    <row r="160" spans="2:2" s="27" customFormat="1" x14ac:dyDescent="0.35">
      <c r="B160" s="50"/>
    </row>
    <row r="161" spans="2:2" s="27" customFormat="1" x14ac:dyDescent="0.35">
      <c r="B161" s="50"/>
    </row>
    <row r="162" spans="2:2" s="27" customFormat="1" x14ac:dyDescent="0.35">
      <c r="B162" s="50"/>
    </row>
    <row r="163" spans="2:2" s="27" customFormat="1" x14ac:dyDescent="0.35">
      <c r="B163" s="50"/>
    </row>
    <row r="164" spans="2:2" s="27" customFormat="1" x14ac:dyDescent="0.35">
      <c r="B164" s="50"/>
    </row>
    <row r="165" spans="2:2" s="27" customFormat="1" x14ac:dyDescent="0.35">
      <c r="B165" s="50"/>
    </row>
    <row r="166" spans="2:2" s="27" customFormat="1" x14ac:dyDescent="0.35">
      <c r="B166" s="50"/>
    </row>
    <row r="167" spans="2:2" s="27" customFormat="1" x14ac:dyDescent="0.35">
      <c r="B167" s="50"/>
    </row>
    <row r="168" spans="2:2" s="27" customFormat="1" x14ac:dyDescent="0.35">
      <c r="B168" s="50"/>
    </row>
    <row r="169" spans="2:2" s="27" customFormat="1" x14ac:dyDescent="0.35">
      <c r="B169" s="50"/>
    </row>
    <row r="170" spans="2:2" s="27" customFormat="1" x14ac:dyDescent="0.35">
      <c r="B170" s="50"/>
    </row>
    <row r="171" spans="2:2" s="27" customFormat="1" x14ac:dyDescent="0.35">
      <c r="B171" s="50"/>
    </row>
    <row r="172" spans="2:2" s="27" customFormat="1" x14ac:dyDescent="0.35">
      <c r="B172" s="50"/>
    </row>
    <row r="173" spans="2:2" s="27" customFormat="1" x14ac:dyDescent="0.35">
      <c r="B173" s="50"/>
    </row>
    <row r="174" spans="2:2" s="27" customFormat="1" x14ac:dyDescent="0.35">
      <c r="B174" s="50"/>
    </row>
    <row r="175" spans="2:2" s="27" customFormat="1" x14ac:dyDescent="0.35">
      <c r="B175" s="50"/>
    </row>
    <row r="176" spans="2:2" s="27" customFormat="1" x14ac:dyDescent="0.35">
      <c r="B176" s="50"/>
    </row>
    <row r="177" spans="2:2" s="27" customFormat="1" x14ac:dyDescent="0.35">
      <c r="B177" s="50"/>
    </row>
    <row r="178" spans="2:2" s="27" customFormat="1" x14ac:dyDescent="0.35">
      <c r="B178" s="50"/>
    </row>
    <row r="179" spans="2:2" s="27" customFormat="1" x14ac:dyDescent="0.35">
      <c r="B179" s="50"/>
    </row>
  </sheetData>
  <sortState ref="S3:S135">
    <sortCondition descending="1" ref="S3"/>
  </sortState>
  <mergeCells count="57">
    <mergeCell ref="B6:B10"/>
    <mergeCell ref="A7:A8"/>
    <mergeCell ref="C7:C8"/>
    <mergeCell ref="B11:B27"/>
    <mergeCell ref="A17:A20"/>
    <mergeCell ref="C17:C20"/>
    <mergeCell ref="B28:B35"/>
    <mergeCell ref="B36:B45"/>
    <mergeCell ref="A39:A40"/>
    <mergeCell ref="C39:C40"/>
    <mergeCell ref="A41:A42"/>
    <mergeCell ref="C41:C42"/>
    <mergeCell ref="A43:A45"/>
    <mergeCell ref="C43:C45"/>
    <mergeCell ref="B46:B65"/>
    <mergeCell ref="A48:A51"/>
    <mergeCell ref="C48:C51"/>
    <mergeCell ref="A52:A56"/>
    <mergeCell ref="C52:C56"/>
    <mergeCell ref="A64:A65"/>
    <mergeCell ref="C64:C65"/>
    <mergeCell ref="A66:A69"/>
    <mergeCell ref="B66:B82"/>
    <mergeCell ref="C66:C69"/>
    <mergeCell ref="A70:A71"/>
    <mergeCell ref="C70:C71"/>
    <mergeCell ref="A72:A73"/>
    <mergeCell ref="C72:C73"/>
    <mergeCell ref="A74:A77"/>
    <mergeCell ref="C74:C77"/>
    <mergeCell ref="A80:A81"/>
    <mergeCell ref="C80:C81"/>
    <mergeCell ref="A113:A114"/>
    <mergeCell ref="C113:C114"/>
    <mergeCell ref="A116:A117"/>
    <mergeCell ref="C116:C117"/>
    <mergeCell ref="A83:A85"/>
    <mergeCell ref="B83:B102"/>
    <mergeCell ref="C83:C85"/>
    <mergeCell ref="A97:A99"/>
    <mergeCell ref="C97:C99"/>
    <mergeCell ref="J12:L12"/>
    <mergeCell ref="J4:L4"/>
    <mergeCell ref="B124:B134"/>
    <mergeCell ref="A125:A127"/>
    <mergeCell ref="C125:C127"/>
    <mergeCell ref="A129:A130"/>
    <mergeCell ref="C129:C130"/>
    <mergeCell ref="B118:B123"/>
    <mergeCell ref="A103:A104"/>
    <mergeCell ref="B103:B111"/>
    <mergeCell ref="C103:C104"/>
    <mergeCell ref="A107:A108"/>
    <mergeCell ref="C107:C108"/>
    <mergeCell ref="A109:A110"/>
    <mergeCell ref="C109:C110"/>
    <mergeCell ref="B112:B117"/>
  </mergeCells>
  <conditionalFormatting sqref="C2:C134">
    <cfRule type="cellIs" dxfId="1" priority="3" operator="equal">
      <formula>"Block Valve"</formula>
    </cfRule>
    <cfRule type="cellIs" dxfId="0" priority="4" operator="equal">
      <formula>"Pig Station"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L18" sqref="L18"/>
    </sheetView>
  </sheetViews>
  <sheetFormatPr defaultRowHeight="14.5" x14ac:dyDescent="0.35"/>
  <cols>
    <col min="2" max="2" width="14.7265625" customWidth="1"/>
    <col min="3" max="3" width="13.54296875" customWidth="1"/>
    <col min="4" max="4" width="11.26953125" bestFit="1" customWidth="1"/>
    <col min="5" max="5" width="13.453125" bestFit="1" customWidth="1"/>
    <col min="6" max="6" width="13.54296875" customWidth="1"/>
    <col min="7" max="7" width="13.453125" customWidth="1"/>
    <col min="8" max="9" width="17.81640625" bestFit="1" customWidth="1"/>
    <col min="10" max="10" width="13.81640625" bestFit="1" customWidth="1"/>
    <col min="11" max="12" width="14.81640625" bestFit="1" customWidth="1"/>
  </cols>
  <sheetData>
    <row r="1" spans="1:13" x14ac:dyDescent="0.35">
      <c r="J1" s="3"/>
      <c r="K1" s="3"/>
      <c r="L1" s="3"/>
    </row>
    <row r="2" spans="1:13" ht="30.75" customHeight="1" x14ac:dyDescent="0.35">
      <c r="A2" s="5"/>
      <c r="B2" s="7" t="s">
        <v>120</v>
      </c>
      <c r="C2" s="7" t="s">
        <v>121</v>
      </c>
      <c r="D2" s="7" t="s">
        <v>122</v>
      </c>
      <c r="E2" s="7" t="s">
        <v>123</v>
      </c>
      <c r="F2" s="7" t="s">
        <v>118</v>
      </c>
      <c r="G2" s="7" t="s">
        <v>119</v>
      </c>
      <c r="H2" s="7" t="s">
        <v>124</v>
      </c>
      <c r="I2" s="11" t="s">
        <v>125</v>
      </c>
      <c r="J2" s="12"/>
      <c r="K2" s="12"/>
      <c r="L2" s="12"/>
    </row>
    <row r="3" spans="1:13" x14ac:dyDescent="0.35">
      <c r="A3" s="5" t="s">
        <v>112</v>
      </c>
      <c r="B3" s="8">
        <v>208.15509894650322</v>
      </c>
      <c r="C3" s="8">
        <v>463.12790004525766</v>
      </c>
      <c r="D3" s="8">
        <v>117.53059922414718</v>
      </c>
      <c r="E3" s="8">
        <v>788.81359821590809</v>
      </c>
      <c r="F3" s="5" t="s">
        <v>114</v>
      </c>
      <c r="G3" s="5" t="s">
        <v>114</v>
      </c>
      <c r="H3" s="8">
        <f>AVERAGE(C11:C19)*E3</f>
        <v>256.12848041767751</v>
      </c>
      <c r="I3" s="8">
        <f>AVERAGE(B11:B19)*E3</f>
        <v>153.61278498386085</v>
      </c>
      <c r="J3" s="4"/>
      <c r="K3" s="4"/>
      <c r="L3" s="4"/>
    </row>
    <row r="4" spans="1:13" x14ac:dyDescent="0.35">
      <c r="A4" s="5" t="s">
        <v>111</v>
      </c>
      <c r="B4" s="8">
        <v>505.17182599999995</v>
      </c>
      <c r="C4" s="8">
        <v>2654.2844620000001</v>
      </c>
      <c r="D4" s="9" t="s">
        <v>114</v>
      </c>
      <c r="E4" s="8">
        <v>3159.4562879999999</v>
      </c>
      <c r="F4" s="5">
        <v>715</v>
      </c>
      <c r="G4" s="5" t="s">
        <v>114</v>
      </c>
      <c r="H4" s="5" t="s">
        <v>114</v>
      </c>
      <c r="I4" s="8">
        <f>AVERAGE(B11:B19)*E4</f>
        <v>615.26941286528063</v>
      </c>
      <c r="J4" s="4"/>
      <c r="K4" s="3"/>
      <c r="L4" s="3"/>
    </row>
    <row r="5" spans="1:13" x14ac:dyDescent="0.35">
      <c r="A5" s="5" t="s">
        <v>113</v>
      </c>
      <c r="B5" s="8">
        <v>735.46838000000002</v>
      </c>
      <c r="C5" s="9" t="s">
        <v>114</v>
      </c>
      <c r="D5" s="9" t="s">
        <v>114</v>
      </c>
      <c r="E5" s="8">
        <v>735.46838000000002</v>
      </c>
      <c r="F5" s="5">
        <v>196</v>
      </c>
      <c r="G5" s="5">
        <v>1100</v>
      </c>
      <c r="H5" s="5" t="s">
        <v>114</v>
      </c>
      <c r="I5" s="5" t="s">
        <v>114</v>
      </c>
      <c r="J5" s="4"/>
      <c r="K5" s="3"/>
      <c r="L5" s="3"/>
    </row>
    <row r="6" spans="1:13" x14ac:dyDescent="0.35">
      <c r="J6" s="4"/>
      <c r="K6" s="3"/>
      <c r="L6" s="3"/>
    </row>
    <row r="8" spans="1:13" x14ac:dyDescent="0.35">
      <c r="J8" s="2"/>
      <c r="K8" s="1"/>
      <c r="L8" s="2"/>
      <c r="M8" s="2"/>
    </row>
    <row r="9" spans="1:13" x14ac:dyDescent="0.35">
      <c r="A9" s="5"/>
      <c r="B9" s="46" t="s">
        <v>115</v>
      </c>
      <c r="C9" s="46"/>
    </row>
    <row r="10" spans="1:13" x14ac:dyDescent="0.35">
      <c r="A10" s="5"/>
      <c r="B10" s="13" t="s">
        <v>116</v>
      </c>
      <c r="C10" s="13" t="s">
        <v>117</v>
      </c>
    </row>
    <row r="11" spans="1:13" x14ac:dyDescent="0.35">
      <c r="A11" s="47" t="s">
        <v>111</v>
      </c>
      <c r="B11" s="6">
        <v>6.0859229838374801E-2</v>
      </c>
      <c r="C11" s="6">
        <v>0.21300730443431179</v>
      </c>
    </row>
    <row r="12" spans="1:13" x14ac:dyDescent="0.35">
      <c r="A12" s="47"/>
      <c r="B12" s="6">
        <v>0.29254836942081297</v>
      </c>
      <c r="C12" s="6">
        <v>0.23403869553665041</v>
      </c>
    </row>
    <row r="13" spans="1:13" x14ac:dyDescent="0.35">
      <c r="A13" s="47"/>
      <c r="B13" s="6">
        <v>0.15334963885730668</v>
      </c>
      <c r="C13" s="6">
        <v>0.15334963885730668</v>
      </c>
      <c r="D13" s="3"/>
      <c r="E13" s="3"/>
    </row>
    <row r="14" spans="1:13" x14ac:dyDescent="0.35">
      <c r="A14" s="47" t="s">
        <v>112</v>
      </c>
      <c r="B14" s="6">
        <v>0.38186101945020562</v>
      </c>
      <c r="C14" s="6">
        <v>0.42429002161133961</v>
      </c>
      <c r="D14" s="10"/>
      <c r="E14" s="10"/>
    </row>
    <row r="15" spans="1:13" x14ac:dyDescent="0.35">
      <c r="A15" s="47"/>
      <c r="B15" s="6">
        <v>9.6666573840978029E-2</v>
      </c>
      <c r="C15" s="6">
        <v>0.3479996658275209</v>
      </c>
      <c r="D15" s="10"/>
      <c r="E15" s="10"/>
    </row>
    <row r="16" spans="1:13" x14ac:dyDescent="0.35">
      <c r="A16" s="47"/>
      <c r="B16" s="6">
        <v>0.23099358239769763</v>
      </c>
      <c r="C16" s="6">
        <v>0.63523235159366853</v>
      </c>
      <c r="D16" s="10"/>
      <c r="E16" s="10"/>
    </row>
    <row r="17" spans="1:3" x14ac:dyDescent="0.35">
      <c r="A17" s="47"/>
      <c r="B17" s="6">
        <v>0.15702560131944576</v>
      </c>
      <c r="C17" s="6">
        <v>0.20189005883928743</v>
      </c>
    </row>
    <row r="18" spans="1:3" x14ac:dyDescent="0.35">
      <c r="A18" s="47"/>
      <c r="B18" s="6">
        <v>0.25600995624182737</v>
      </c>
      <c r="C18" s="6">
        <v>0.24381900594459746</v>
      </c>
    </row>
    <row r="19" spans="1:3" x14ac:dyDescent="0.35">
      <c r="A19" s="47"/>
      <c r="B19" s="6">
        <v>0.12333718472604341</v>
      </c>
      <c r="C19" s="6">
        <v>0.4686813019589649</v>
      </c>
    </row>
  </sheetData>
  <mergeCells count="3">
    <mergeCell ref="B9:C9"/>
    <mergeCell ref="A11:A13"/>
    <mergeCell ref="A14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Measured Emissions</vt:lpstr>
      <vt:lpstr>Sheet2 Activity Data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Dan Zimmerle</cp:lastModifiedBy>
  <dcterms:created xsi:type="dcterms:W3CDTF">2016-09-12T20:03:10Z</dcterms:created>
  <dcterms:modified xsi:type="dcterms:W3CDTF">2017-01-18T16:55:32Z</dcterms:modified>
</cp:coreProperties>
</file>